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3\Materijal za objavu\"/>
    </mc:Choice>
  </mc:AlternateContent>
  <bookViews>
    <workbookView xWindow="0" yWindow="0" windowWidth="20490" windowHeight="7365" tabRatio="574" activeTab="1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'Prihodi - Fond 02'!$A$5:$C$783</definedName>
    <definedName name="_xlnm._FilterDatabase" localSheetId="1" hidden="1">Rashodi!$A$8:$D$4896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dio'!$A$1:$D$288</definedName>
    <definedName name="_xlnm.Print_Area" localSheetId="2">'Prihodi - Fond 02'!$A$1:$C$783</definedName>
    <definedName name="_xlnm.Print_Area" localSheetId="1">Rashodi!$A$1:$D$4896</definedName>
    <definedName name="_xlnm.Print_Titles" localSheetId="2">'Prihodi - Fond 02'!$2:$4</definedName>
    <definedName name="_xlnm.Print_Titles" localSheetId="1">Rashodi!$3:$5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4893" i="2" l="1"/>
  <c r="D4892" i="2" s="1"/>
  <c r="C4893" i="2"/>
  <c r="C4892" i="2" s="1"/>
  <c r="D4848" i="2"/>
  <c r="C4848" i="2"/>
  <c r="D4812" i="2"/>
  <c r="C4812" i="2"/>
  <c r="D4810" i="2"/>
  <c r="C4810" i="2"/>
  <c r="D4689" i="2"/>
  <c r="C4689" i="2"/>
  <c r="D4681" i="2"/>
  <c r="C4681" i="2"/>
  <c r="D4647" i="2"/>
  <c r="C4647" i="2"/>
  <c r="D4636" i="2"/>
  <c r="C4636" i="2"/>
  <c r="D4605" i="2"/>
  <c r="C4605" i="2"/>
  <c r="D4603" i="2"/>
  <c r="C4603" i="2"/>
  <c r="D4444" i="2"/>
  <c r="C4444" i="2"/>
  <c r="D4382" i="2"/>
  <c r="C4382" i="2"/>
  <c r="D4314" i="2"/>
  <c r="C4314" i="2"/>
  <c r="D4275" i="2"/>
  <c r="C4275" i="2"/>
  <c r="D4105" i="2"/>
  <c r="C4105" i="2"/>
  <c r="D4007" i="2"/>
  <c r="C4007" i="2"/>
  <c r="D3956" i="2"/>
  <c r="C3956" i="2"/>
  <c r="C3807" i="2"/>
  <c r="D3793" i="2"/>
  <c r="C3793" i="2"/>
  <c r="D3721" i="2"/>
  <c r="C3721" i="2"/>
  <c r="D3586" i="2"/>
  <c r="C3586" i="2"/>
  <c r="D3421" i="2"/>
  <c r="C3421" i="2"/>
  <c r="D3419" i="2"/>
  <c r="C3419" i="2"/>
  <c r="D3300" i="2"/>
  <c r="C3300" i="2"/>
  <c r="D3269" i="2"/>
  <c r="D3268" i="2" s="1"/>
  <c r="C3269" i="2"/>
  <c r="C3268" i="2" s="1"/>
  <c r="D3238" i="2"/>
  <c r="C3238" i="2"/>
  <c r="D3208" i="2"/>
  <c r="C3208" i="2"/>
  <c r="D3139" i="2"/>
  <c r="C3139" i="2"/>
  <c r="D3136" i="2"/>
  <c r="C3136" i="2"/>
  <c r="D3001" i="2"/>
  <c r="C3001" i="2"/>
  <c r="D2970" i="2"/>
  <c r="C2970" i="2"/>
  <c r="D2937" i="2"/>
  <c r="C2937" i="2"/>
  <c r="D2906" i="2"/>
  <c r="C2906" i="2"/>
  <c r="D2871" i="2"/>
  <c r="C2871" i="2"/>
  <c r="D2837" i="2"/>
  <c r="C2837" i="2"/>
  <c r="D2804" i="2"/>
  <c r="C2804" i="2"/>
  <c r="D2775" i="2"/>
  <c r="C2775" i="2"/>
  <c r="D2742" i="2"/>
  <c r="C2742" i="2"/>
  <c r="D2712" i="2"/>
  <c r="C2712" i="2"/>
  <c r="D2679" i="2"/>
  <c r="C2679" i="2"/>
  <c r="D2644" i="2"/>
  <c r="C2644" i="2"/>
  <c r="D2605" i="2"/>
  <c r="C2605" i="2"/>
  <c r="D2564" i="2"/>
  <c r="C2564" i="2"/>
  <c r="D2532" i="2"/>
  <c r="C2532" i="2"/>
  <c r="D2505" i="2"/>
  <c r="C2505" i="2"/>
  <c r="D2474" i="2"/>
  <c r="C2474" i="2"/>
  <c r="D2440" i="2"/>
  <c r="C2440" i="2"/>
  <c r="D2408" i="2"/>
  <c r="C2408" i="2"/>
  <c r="D2345" i="2"/>
  <c r="C2345" i="2"/>
  <c r="D2302" i="2"/>
  <c r="C2302" i="2"/>
  <c r="D2252" i="2"/>
  <c r="C2252" i="2"/>
  <c r="D2223" i="2"/>
  <c r="C2223" i="2"/>
  <c r="D2129" i="2"/>
  <c r="C2129" i="2"/>
  <c r="D2085" i="2"/>
  <c r="C2085" i="2"/>
  <c r="D2080" i="2"/>
  <c r="C2080" i="2"/>
  <c r="D2053" i="2"/>
  <c r="D2052" i="2" s="1"/>
  <c r="C2053" i="2"/>
  <c r="C2052" i="2" s="1"/>
  <c r="D2022" i="2"/>
  <c r="C2022" i="2"/>
  <c r="D1986" i="2"/>
  <c r="C1986" i="2"/>
  <c r="D1952" i="2"/>
  <c r="C1952" i="2"/>
  <c r="D1917" i="2"/>
  <c r="C1917" i="2"/>
  <c r="D1861" i="2"/>
  <c r="C1861" i="2"/>
  <c r="D1731" i="2"/>
  <c r="C1731" i="2"/>
  <c r="D1440" i="2"/>
  <c r="C1440" i="2"/>
  <c r="D1437" i="2"/>
  <c r="C1437" i="2"/>
  <c r="C1399" i="2"/>
  <c r="D1350" i="2"/>
  <c r="C1350" i="2"/>
  <c r="D1261" i="2"/>
  <c r="C1261" i="2"/>
  <c r="D1219" i="2"/>
  <c r="D1128" i="2"/>
  <c r="C1128" i="2"/>
  <c r="D968" i="2"/>
  <c r="C968" i="2"/>
  <c r="D965" i="2"/>
  <c r="C965" i="2"/>
  <c r="D917" i="2"/>
  <c r="C917" i="2"/>
  <c r="D707" i="2"/>
  <c r="C707" i="2"/>
  <c r="D671" i="2"/>
  <c r="C671" i="2"/>
  <c r="D499" i="2"/>
  <c r="C499" i="2"/>
  <c r="D431" i="2"/>
  <c r="C431" i="2"/>
  <c r="C215" i="4" l="1"/>
  <c r="C214" i="4" s="1"/>
  <c r="D215" i="4"/>
  <c r="D214" i="4" s="1"/>
  <c r="D212" i="4"/>
  <c r="C212" i="4"/>
  <c r="D210" i="4"/>
  <c r="C210" i="4"/>
  <c r="C207" i="4"/>
  <c r="D207" i="4"/>
  <c r="D205" i="4"/>
  <c r="C205" i="4"/>
  <c r="C197" i="4"/>
  <c r="D197" i="4"/>
  <c r="D192" i="4"/>
  <c r="C192" i="4"/>
  <c r="D190" i="4"/>
  <c r="C190" i="4"/>
  <c r="D185" i="4"/>
  <c r="C185" i="4"/>
  <c r="C182" i="4"/>
  <c r="D182" i="4"/>
  <c r="C178" i="4"/>
  <c r="D178" i="4"/>
  <c r="D176" i="4"/>
  <c r="C176" i="4"/>
  <c r="D173" i="4"/>
  <c r="C173" i="4"/>
  <c r="C170" i="4"/>
  <c r="D170" i="4"/>
  <c r="D168" i="4"/>
  <c r="C168" i="4"/>
  <c r="D161" i="4"/>
  <c r="C161" i="4"/>
  <c r="D151" i="4"/>
  <c r="C151" i="4"/>
  <c r="D146" i="4"/>
  <c r="C146" i="4"/>
  <c r="D184" i="4" l="1"/>
  <c r="C196" i="4"/>
  <c r="C184" i="4"/>
  <c r="D196" i="4"/>
  <c r="D195" i="4" s="1"/>
  <c r="C145" i="4"/>
  <c r="D145" i="4"/>
  <c r="C195" i="4" l="1"/>
  <c r="C144" i="4"/>
  <c r="D144" i="4"/>
  <c r="C78" i="4" l="1"/>
  <c r="C81" i="4"/>
  <c r="C83" i="4"/>
  <c r="C85" i="4"/>
  <c r="C87" i="4"/>
  <c r="C89" i="4"/>
  <c r="C92" i="4"/>
  <c r="C99" i="4"/>
  <c r="C104" i="4"/>
  <c r="C106" i="4"/>
  <c r="C109" i="4"/>
  <c r="C112" i="4"/>
  <c r="C111" i="4" s="1"/>
  <c r="C116" i="4"/>
  <c r="C115" i="4" s="1"/>
  <c r="C122" i="4"/>
  <c r="C127" i="4"/>
  <c r="C130" i="4"/>
  <c r="C132" i="4"/>
  <c r="C135" i="4"/>
  <c r="C134" i="4" s="1"/>
  <c r="C91" i="4" l="1"/>
  <c r="C126" i="4"/>
  <c r="C77" i="4"/>
  <c r="C125" i="4"/>
  <c r="C76" i="4"/>
  <c r="D1319" i="2" l="1"/>
  <c r="D1318" i="2" s="1"/>
  <c r="D1316" i="2"/>
  <c r="D1313" i="2"/>
  <c r="D1301" i="2"/>
  <c r="D1296" i="2"/>
  <c r="C99" i="14"/>
  <c r="C98" i="14" s="1"/>
  <c r="D1312" i="2" l="1"/>
  <c r="D1295" i="2"/>
  <c r="D1321" i="2" l="1"/>
  <c r="C87" i="14"/>
  <c r="C86" i="14" s="1"/>
  <c r="D1224" i="2"/>
  <c r="D1223" i="2" s="1"/>
  <c r="D1221" i="2"/>
  <c r="D1212" i="2"/>
  <c r="D1211" i="2"/>
  <c r="D1208" i="2"/>
  <c r="D1205" i="2" s="1"/>
  <c r="D1207" i="2"/>
  <c r="D1200" i="2"/>
  <c r="D1199" i="2" l="1"/>
  <c r="D1218" i="2"/>
  <c r="C1366" i="2" l="1"/>
  <c r="C1382" i="2"/>
  <c r="C1386" i="2"/>
  <c r="C1388" i="2"/>
  <c r="C1391" i="2"/>
  <c r="C1394" i="2"/>
  <c r="C1396" i="2"/>
  <c r="C1401" i="2"/>
  <c r="C1398" i="2" l="1"/>
  <c r="C1390" i="2"/>
  <c r="C1330" i="2" l="1"/>
  <c r="D1330" i="2"/>
  <c r="D3837" i="2" l="1"/>
  <c r="C3837" i="2"/>
  <c r="D815" i="2" l="1"/>
  <c r="C815" i="2"/>
  <c r="D4878" i="2"/>
  <c r="D4877" i="2" s="1"/>
  <c r="C4878" i="2"/>
  <c r="D4398" i="2"/>
  <c r="D4397" i="2" s="1"/>
  <c r="C4398" i="2"/>
  <c r="C4877" i="2" l="1"/>
  <c r="C4397" i="2"/>
  <c r="D3537" i="2"/>
  <c r="D3536" i="2" s="1"/>
  <c r="C3537" i="2"/>
  <c r="C3536" i="2" l="1"/>
  <c r="D1434" i="2" l="1"/>
  <c r="D1433" i="2" s="1"/>
  <c r="C1434" i="2"/>
  <c r="C111" i="14"/>
  <c r="C110" i="14" s="1"/>
  <c r="C113" i="14" s="1"/>
  <c r="C1433" i="2" l="1"/>
  <c r="D4803" i="2" l="1"/>
  <c r="C4803" i="2"/>
  <c r="C75" i="14" l="1"/>
  <c r="C73" i="14"/>
  <c r="D1074" i="2"/>
  <c r="D1072" i="2"/>
  <c r="D1069" i="2"/>
  <c r="D1064" i="2"/>
  <c r="D1061" i="2"/>
  <c r="D1048" i="2"/>
  <c r="D1043" i="2"/>
  <c r="D1063" i="2" l="1"/>
  <c r="C72" i="14"/>
  <c r="D1042" i="2"/>
  <c r="D1071" i="2"/>
  <c r="D1076" i="2" l="1"/>
  <c r="D4274" i="2"/>
  <c r="D4272" i="2"/>
  <c r="D4270" i="2"/>
  <c r="D4267" i="2"/>
  <c r="D4264" i="2"/>
  <c r="D4263" i="2" s="1"/>
  <c r="D4261" i="2"/>
  <c r="D4249" i="2"/>
  <c r="D4244" i="2"/>
  <c r="C1524" i="2"/>
  <c r="C1536" i="2"/>
  <c r="C1538" i="2"/>
  <c r="C1541" i="2"/>
  <c r="C1540" i="2" l="1"/>
  <c r="D4243" i="2"/>
  <c r="D4266" i="2"/>
  <c r="C1535" i="2"/>
  <c r="C40" i="14" l="1"/>
  <c r="C39" i="14" s="1"/>
  <c r="C43" i="14" s="1"/>
  <c r="D748" i="2"/>
  <c r="D747" i="2" s="1"/>
  <c r="D745" i="2"/>
  <c r="D743" i="2"/>
  <c r="D740" i="2"/>
  <c r="D739" i="2" s="1"/>
  <c r="D725" i="2"/>
  <c r="D720" i="2"/>
  <c r="D719" i="2" l="1"/>
  <c r="D742" i="2"/>
  <c r="C659" i="14"/>
  <c r="C658" i="14" s="1"/>
  <c r="D3332" i="2"/>
  <c r="D3330" i="2"/>
  <c r="D3327" i="2"/>
  <c r="D3326" i="2" s="1"/>
  <c r="D3318" i="2"/>
  <c r="D3313" i="2"/>
  <c r="C635" i="14"/>
  <c r="C634" i="14" s="1"/>
  <c r="D3266" i="2"/>
  <c r="D3265" i="2" s="1"/>
  <c r="D3256" i="2"/>
  <c r="D3251" i="2"/>
  <c r="C623" i="14"/>
  <c r="C622" i="14" s="1"/>
  <c r="D3240" i="2"/>
  <c r="D3235" i="2"/>
  <c r="D3234" i="2" s="1"/>
  <c r="D3226" i="2"/>
  <c r="D3221" i="2"/>
  <c r="C576" i="14"/>
  <c r="C575" i="14" s="1"/>
  <c r="D3003" i="2"/>
  <c r="D2988" i="2"/>
  <c r="D2983" i="2"/>
  <c r="D2972" i="2"/>
  <c r="D2967" i="2"/>
  <c r="D2966" i="2" s="1"/>
  <c r="D2964" i="2"/>
  <c r="D2955" i="2"/>
  <c r="D2950" i="2"/>
  <c r="C516" i="14"/>
  <c r="C515" i="14" s="1"/>
  <c r="D2839" i="2"/>
  <c r="D2833" i="2"/>
  <c r="D2832" i="2" s="1"/>
  <c r="D2822" i="2"/>
  <c r="D2817" i="2"/>
  <c r="C504" i="14"/>
  <c r="C503" i="14" s="1"/>
  <c r="D2806" i="2"/>
  <c r="D2793" i="2"/>
  <c r="D2788" i="2"/>
  <c r="D2982" i="2" l="1"/>
  <c r="D3250" i="2"/>
  <c r="D3312" i="2"/>
  <c r="D2803" i="2"/>
  <c r="D2836" i="2"/>
  <c r="D3237" i="2"/>
  <c r="D3329" i="2"/>
  <c r="D2787" i="2"/>
  <c r="D3220" i="2"/>
  <c r="D3000" i="2"/>
  <c r="D3005" i="2" s="1"/>
  <c r="D2816" i="2"/>
  <c r="D2969" i="2"/>
  <c r="D2949" i="2"/>
  <c r="C492" i="14"/>
  <c r="C491" i="14" s="1"/>
  <c r="D2777" i="2"/>
  <c r="D2772" i="2"/>
  <c r="D2771" i="2" s="1"/>
  <c r="D2760" i="2"/>
  <c r="D2755" i="2"/>
  <c r="D2808" i="2" l="1"/>
  <c r="D2754" i="2"/>
  <c r="D2774" i="2"/>
  <c r="C444" i="14"/>
  <c r="C443" i="14" s="1"/>
  <c r="D2646" i="2"/>
  <c r="D2641" i="2"/>
  <c r="D2639" i="2"/>
  <c r="D2637" i="2"/>
  <c r="D2634" i="2"/>
  <c r="D2623" i="2"/>
  <c r="D2618" i="2"/>
  <c r="C432" i="14"/>
  <c r="C431" i="14" s="1"/>
  <c r="D2607" i="2"/>
  <c r="D2602" i="2"/>
  <c r="D2597" i="2"/>
  <c r="D2594" i="2"/>
  <c r="D2582" i="2"/>
  <c r="D2577" i="2"/>
  <c r="C408" i="14"/>
  <c r="C407" i="14" s="1"/>
  <c r="D2534" i="2"/>
  <c r="D2523" i="2"/>
  <c r="D2518" i="2"/>
  <c r="C396" i="14"/>
  <c r="C395" i="14" s="1"/>
  <c r="D2507" i="2"/>
  <c r="D2502" i="2"/>
  <c r="D2501" i="2" s="1"/>
  <c r="D2492" i="2"/>
  <c r="D2487" i="2"/>
  <c r="C384" i="14"/>
  <c r="C383" i="14" s="1"/>
  <c r="D2476" i="2"/>
  <c r="D2470" i="2"/>
  <c r="D2469" i="2" s="1"/>
  <c r="D2458" i="2"/>
  <c r="D2453" i="2"/>
  <c r="C372" i="14"/>
  <c r="C371" i="14" s="1"/>
  <c r="D2442" i="2"/>
  <c r="D2437" i="2"/>
  <c r="D2434" i="2"/>
  <c r="D2424" i="2"/>
  <c r="D2419" i="2"/>
  <c r="C360" i="14"/>
  <c r="C359" i="14" s="1"/>
  <c r="D2407" i="2"/>
  <c r="D2405" i="2"/>
  <c r="D2404" i="2" s="1"/>
  <c r="D2397" i="2"/>
  <c r="D2392" i="2"/>
  <c r="C348" i="14"/>
  <c r="C347" i="14" s="1"/>
  <c r="C309" i="14"/>
  <c r="C307" i="14"/>
  <c r="C304" i="14"/>
  <c r="C303" i="14" s="1"/>
  <c r="C301" i="14"/>
  <c r="C300" i="14" s="1"/>
  <c r="C298" i="14"/>
  <c r="C296" i="14"/>
  <c r="D2304" i="2"/>
  <c r="D2299" i="2"/>
  <c r="D2298" i="2" s="1"/>
  <c r="D2296" i="2"/>
  <c r="D2293" i="2"/>
  <c r="D2280" i="2"/>
  <c r="D2275" i="2"/>
  <c r="C283" i="14"/>
  <c r="C282" i="14" s="1"/>
  <c r="C280" i="14"/>
  <c r="C279" i="14" s="1"/>
  <c r="C277" i="14"/>
  <c r="C275" i="14"/>
  <c r="D2264" i="2"/>
  <c r="D2261" i="2"/>
  <c r="D2258" i="2"/>
  <c r="D2255" i="2"/>
  <c r="D2241" i="2"/>
  <c r="D2236" i="2"/>
  <c r="C236" i="14"/>
  <c r="C234" i="14"/>
  <c r="C231" i="14"/>
  <c r="C230" i="14" s="1"/>
  <c r="C228" i="14"/>
  <c r="C227" i="14" s="1"/>
  <c r="C225" i="14"/>
  <c r="C224" i="14" s="1"/>
  <c r="C222" i="14"/>
  <c r="C220" i="14"/>
  <c r="C218" i="14"/>
  <c r="C216" i="14"/>
  <c r="D2178" i="2"/>
  <c r="D2175" i="2"/>
  <c r="D2172" i="2"/>
  <c r="D2171" i="2" s="1"/>
  <c r="D2169" i="2"/>
  <c r="D2165" i="2"/>
  <c r="D2162" i="2"/>
  <c r="D2160" i="2"/>
  <c r="D2147" i="2"/>
  <c r="D2142" i="2"/>
  <c r="D2274" i="2" l="1"/>
  <c r="D2254" i="2"/>
  <c r="D2596" i="2"/>
  <c r="C306" i="14"/>
  <c r="C233" i="14"/>
  <c r="C295" i="14"/>
  <c r="D2576" i="2"/>
  <c r="D2174" i="2"/>
  <c r="D2517" i="2"/>
  <c r="D2260" i="2"/>
  <c r="D2391" i="2"/>
  <c r="D2531" i="2"/>
  <c r="D2536" i="2" s="1"/>
  <c r="D2486" i="2"/>
  <c r="D2433" i="2"/>
  <c r="D2164" i="2"/>
  <c r="D2301" i="2"/>
  <c r="D2636" i="2"/>
  <c r="D2643" i="2"/>
  <c r="D2235" i="2"/>
  <c r="D2141" i="2"/>
  <c r="D2418" i="2"/>
  <c r="D2617" i="2"/>
  <c r="D2439" i="2"/>
  <c r="D2452" i="2"/>
  <c r="D2604" i="2"/>
  <c r="D2292" i="2"/>
  <c r="D2473" i="2"/>
  <c r="D2504" i="2"/>
  <c r="C274" i="14"/>
  <c r="C287" i="14" s="1"/>
  <c r="C215" i="14"/>
  <c r="D914" i="2" l="1"/>
  <c r="C914" i="2"/>
  <c r="D142" i="2"/>
  <c r="C142" i="2"/>
  <c r="C169" i="14" l="1"/>
  <c r="C168" i="14" s="1"/>
  <c r="D2050" i="2"/>
  <c r="D2049" i="2" s="1"/>
  <c r="D2040" i="2"/>
  <c r="D2035" i="2"/>
  <c r="C157" i="14"/>
  <c r="C156" i="14" s="1"/>
  <c r="D2024" i="2"/>
  <c r="D2018" i="2"/>
  <c r="D2017" i="2" s="1"/>
  <c r="D2015" i="2"/>
  <c r="D2004" i="2"/>
  <c r="D1999" i="2"/>
  <c r="C145" i="14"/>
  <c r="C144" i="14" s="1"/>
  <c r="D1988" i="2"/>
  <c r="D1983" i="2"/>
  <c r="D1981" i="2"/>
  <c r="D1970" i="2"/>
  <c r="D1965" i="2"/>
  <c r="D1998" i="2" l="1"/>
  <c r="D1964" i="2"/>
  <c r="D1985" i="2"/>
  <c r="D2021" i="2"/>
  <c r="D2034" i="2"/>
  <c r="D1980" i="2"/>
  <c r="C761" i="14" l="1"/>
  <c r="C760" i="14" s="1"/>
  <c r="D3720" i="2"/>
  <c r="D3711" i="2"/>
  <c r="D3708" i="2"/>
  <c r="C749" i="14"/>
  <c r="C748" i="14" s="1"/>
  <c r="C747" i="14"/>
  <c r="C746" i="14" s="1"/>
  <c r="C745" i="14" s="1"/>
  <c r="D3697" i="2"/>
  <c r="D3696" i="2" s="1"/>
  <c r="D3694" i="2"/>
  <c r="D3693" i="2" s="1"/>
  <c r="D3692" i="2" s="1"/>
  <c r="D3688" i="2"/>
  <c r="D3687" i="2"/>
  <c r="D3686" i="2"/>
  <c r="D3685" i="2"/>
  <c r="D3684" i="2"/>
  <c r="D3683" i="2"/>
  <c r="D3680" i="2"/>
  <c r="D3679" i="2"/>
  <c r="D3678" i="2"/>
  <c r="C696" i="14"/>
  <c r="C698" i="14"/>
  <c r="C714" i="14"/>
  <c r="C713" i="14" s="1"/>
  <c r="C710" i="14"/>
  <c r="C709" i="14"/>
  <c r="C706" i="14"/>
  <c r="C704" i="14"/>
  <c r="C701" i="14"/>
  <c r="C700" i="14" s="1"/>
  <c r="C697" i="14"/>
  <c r="C695" i="14"/>
  <c r="C694" i="14" s="1"/>
  <c r="D3613" i="2"/>
  <c r="D3609" i="2"/>
  <c r="D3606" i="2"/>
  <c r="D3605" i="2" s="1"/>
  <c r="D3603" i="2"/>
  <c r="D3601" i="2"/>
  <c r="D3595" i="2"/>
  <c r="D3592" i="2"/>
  <c r="D3591" i="2" s="1"/>
  <c r="D3589" i="2"/>
  <c r="D3584" i="2"/>
  <c r="D3582" i="2"/>
  <c r="D3570" i="2"/>
  <c r="D3565" i="2"/>
  <c r="C693" i="14" l="1"/>
  <c r="D3677" i="2"/>
  <c r="D3594" i="2"/>
  <c r="C708" i="14"/>
  <c r="C703" i="14"/>
  <c r="D3707" i="2"/>
  <c r="D3682" i="2"/>
  <c r="D3676" i="2" s="1"/>
  <c r="D3699" i="2" s="1"/>
  <c r="D3608" i="2"/>
  <c r="D3564" i="2"/>
  <c r="D4691" i="2" l="1"/>
  <c r="D4686" i="2"/>
  <c r="D4684" i="2"/>
  <c r="D4680" i="2"/>
  <c r="D4678" i="2"/>
  <c r="D4665" i="2"/>
  <c r="D4660" i="2"/>
  <c r="D4683" i="2" l="1"/>
  <c r="D4688" i="2"/>
  <c r="D4659" i="2"/>
  <c r="C28" i="14"/>
  <c r="C27" i="14" s="1"/>
  <c r="C31" i="14" s="1"/>
  <c r="D709" i="2"/>
  <c r="D704" i="2"/>
  <c r="D702" i="2"/>
  <c r="D701" i="2" s="1"/>
  <c r="D689" i="2"/>
  <c r="D684" i="2"/>
  <c r="D683" i="2" l="1"/>
  <c r="D706" i="2"/>
  <c r="C61" i="14"/>
  <c r="C60" i="14" s="1"/>
  <c r="C58" i="14"/>
  <c r="C55" i="14"/>
  <c r="C52" i="14"/>
  <c r="C51" i="14" s="1"/>
  <c r="D970" i="2"/>
  <c r="D964" i="2"/>
  <c r="D962" i="2"/>
  <c r="D958" i="2"/>
  <c r="D955" i="2"/>
  <c r="D953" i="2"/>
  <c r="D938" i="2"/>
  <c r="D933" i="2"/>
  <c r="D957" i="2" l="1"/>
  <c r="D932" i="2"/>
  <c r="D967" i="2"/>
  <c r="C54" i="14"/>
  <c r="D972" i="2" l="1"/>
  <c r="D3205" i="2"/>
  <c r="D3204" i="2" s="1"/>
  <c r="C3205" i="2"/>
  <c r="D2662" i="2"/>
  <c r="C2662" i="2"/>
  <c r="D2213" i="2"/>
  <c r="C2213" i="2"/>
  <c r="D1697" i="2"/>
  <c r="C1697" i="2"/>
  <c r="C252" i="14"/>
  <c r="C3204" i="2" l="1"/>
  <c r="D3426" i="2"/>
  <c r="D3424" i="2"/>
  <c r="D3409" i="2"/>
  <c r="D3404" i="2"/>
  <c r="C647" i="14"/>
  <c r="C646" i="14" s="1"/>
  <c r="D3302" i="2"/>
  <c r="D3296" i="2"/>
  <c r="D3295" i="2" s="1"/>
  <c r="D3285" i="2"/>
  <c r="D3280" i="2"/>
  <c r="C3280" i="2"/>
  <c r="D3210" i="2"/>
  <c r="D3202" i="2"/>
  <c r="D3189" i="2"/>
  <c r="D3184" i="2"/>
  <c r="C599" i="14"/>
  <c r="C598" i="14" s="1"/>
  <c r="D3173" i="2"/>
  <c r="D3170" i="2"/>
  <c r="D3167" i="2"/>
  <c r="D3166" i="2" s="1"/>
  <c r="D3157" i="2"/>
  <c r="D3152" i="2"/>
  <c r="D3141" i="2"/>
  <c r="D3135" i="2"/>
  <c r="D3124" i="2"/>
  <c r="D3119" i="2"/>
  <c r="C552" i="14"/>
  <c r="C551" i="14" s="1"/>
  <c r="D2939" i="2"/>
  <c r="D2933" i="2"/>
  <c r="D2932" i="2" s="1"/>
  <c r="D2924" i="2"/>
  <c r="D2919" i="2"/>
  <c r="C540" i="14"/>
  <c r="C539" i="14" s="1"/>
  <c r="C543" i="14" s="1"/>
  <c r="D2908" i="2"/>
  <c r="D2903" i="2"/>
  <c r="D2900" i="2"/>
  <c r="D2889" i="2"/>
  <c r="D2884" i="2"/>
  <c r="C528" i="14"/>
  <c r="C527" i="14" s="1"/>
  <c r="D2873" i="2"/>
  <c r="D2867" i="2"/>
  <c r="D2866" i="2" s="1"/>
  <c r="D2855" i="2"/>
  <c r="D2850" i="2"/>
  <c r="C480" i="14"/>
  <c r="C479" i="14" s="1"/>
  <c r="D2744" i="2"/>
  <c r="D2739" i="2"/>
  <c r="D2738" i="2" s="1"/>
  <c r="D2728" i="2"/>
  <c r="D2723" i="2"/>
  <c r="C468" i="14"/>
  <c r="C467" i="14" s="1"/>
  <c r="D2711" i="2"/>
  <c r="D2708" i="2"/>
  <c r="D2707" i="2" s="1"/>
  <c r="D2697" i="2"/>
  <c r="D2692" i="2"/>
  <c r="C456" i="14"/>
  <c r="C455" i="14" s="1"/>
  <c r="D2681" i="2"/>
  <c r="D2676" i="2"/>
  <c r="D2673" i="2"/>
  <c r="D2672" i="2" s="1"/>
  <c r="D2657" i="2"/>
  <c r="D2656" i="2" s="1"/>
  <c r="C420" i="14"/>
  <c r="C419" i="14" s="1"/>
  <c r="C423" i="14" s="1"/>
  <c r="D2566" i="2"/>
  <c r="D2561" i="2"/>
  <c r="D2560" i="2" s="1"/>
  <c r="D2550" i="2"/>
  <c r="D2545" i="2"/>
  <c r="C336" i="14"/>
  <c r="C334" i="14"/>
  <c r="C331" i="14"/>
  <c r="C330" i="14" s="1"/>
  <c r="C328" i="14"/>
  <c r="C327" i="14" s="1"/>
  <c r="C325" i="14"/>
  <c r="C323" i="14"/>
  <c r="C321" i="14"/>
  <c r="D2347" i="2"/>
  <c r="D2342" i="2"/>
  <c r="D2341" i="2" s="1"/>
  <c r="D2339" i="2"/>
  <c r="D2335" i="2"/>
  <c r="D2331" i="2"/>
  <c r="D2320" i="2"/>
  <c r="D2315" i="2"/>
  <c r="C263" i="14"/>
  <c r="C261" i="14"/>
  <c r="C258" i="14"/>
  <c r="C257" i="14" s="1"/>
  <c r="C255" i="14"/>
  <c r="C254" i="14" s="1"/>
  <c r="C250" i="14"/>
  <c r="C248" i="14"/>
  <c r="D2225" i="2"/>
  <c r="D2220" i="2"/>
  <c r="D2219" i="2" s="1"/>
  <c r="D2217" i="2"/>
  <c r="D2212" i="2" s="1"/>
  <c r="D2210" i="2"/>
  <c r="D2208" i="2"/>
  <c r="D2194" i="2"/>
  <c r="D2189" i="2"/>
  <c r="C193" i="14"/>
  <c r="C204" i="14"/>
  <c r="C202" i="14"/>
  <c r="C199" i="14"/>
  <c r="C198" i="14" s="1"/>
  <c r="C196" i="14"/>
  <c r="C195" i="14" s="1"/>
  <c r="C191" i="14"/>
  <c r="D2131" i="2"/>
  <c r="D2126" i="2"/>
  <c r="D2125" i="2" s="1"/>
  <c r="D2123" i="2"/>
  <c r="D2119" i="2"/>
  <c r="D2116" i="2"/>
  <c r="D2103" i="2"/>
  <c r="D2098" i="2"/>
  <c r="C133" i="14"/>
  <c r="C132" i="14" s="1"/>
  <c r="D1954" i="2"/>
  <c r="D1949" i="2"/>
  <c r="D1947" i="2"/>
  <c r="D1944" i="2"/>
  <c r="D1933" i="2"/>
  <c r="D1928" i="2"/>
  <c r="D2314" i="2" l="1"/>
  <c r="D2118" i="2"/>
  <c r="D2883" i="2"/>
  <c r="D2691" i="2"/>
  <c r="D3299" i="2"/>
  <c r="D2563" i="2"/>
  <c r="D2544" i="2"/>
  <c r="D2722" i="2"/>
  <c r="D1951" i="2"/>
  <c r="D2741" i="2"/>
  <c r="D2918" i="2"/>
  <c r="D2678" i="2"/>
  <c r="D2849" i="2"/>
  <c r="D2222" i="2"/>
  <c r="D3138" i="2"/>
  <c r="D3403" i="2"/>
  <c r="D2936" i="2"/>
  <c r="D3183" i="2"/>
  <c r="D3118" i="2"/>
  <c r="D3207" i="2"/>
  <c r="D3423" i="2"/>
  <c r="D1927" i="2"/>
  <c r="D2899" i="2"/>
  <c r="D3169" i="2"/>
  <c r="D3151" i="2"/>
  <c r="D3279" i="2"/>
  <c r="D2188" i="2"/>
  <c r="D2128" i="2"/>
  <c r="D2344" i="2"/>
  <c r="D2905" i="2"/>
  <c r="D1946" i="2"/>
  <c r="D3418" i="2"/>
  <c r="D2097" i="2"/>
  <c r="C260" i="14"/>
  <c r="C333" i="14"/>
  <c r="C190" i="14"/>
  <c r="C201" i="14"/>
  <c r="C247" i="14"/>
  <c r="C320" i="14"/>
  <c r="D2870" i="2"/>
  <c r="D2334" i="2"/>
  <c r="C207" i="14" l="1"/>
  <c r="C16" i="14" l="1"/>
  <c r="C15" i="14" s="1"/>
  <c r="C19" i="14" s="1"/>
  <c r="D631" i="2"/>
  <c r="D630" i="2" s="1"/>
  <c r="D628" i="2"/>
  <c r="D626" i="2"/>
  <c r="D623" i="2"/>
  <c r="D608" i="2"/>
  <c r="D603" i="2"/>
  <c r="D602" i="2" l="1"/>
  <c r="D622" i="2"/>
  <c r="D4792" i="2" l="1"/>
  <c r="C4792" i="2"/>
  <c r="C3653" i="2" l="1"/>
  <c r="D3642" i="2"/>
  <c r="D3659" i="2"/>
  <c r="C3659" i="2"/>
  <c r="C3642" i="2"/>
  <c r="C734" i="14"/>
  <c r="C733" i="14" s="1"/>
  <c r="C731" i="14"/>
  <c r="C730" i="14" s="1"/>
  <c r="C728" i="14"/>
  <c r="C727" i="14"/>
  <c r="C726" i="14" s="1"/>
  <c r="D3666" i="2"/>
  <c r="D3665" i="2"/>
  <c r="D3664" i="2" s="1"/>
  <c r="D3662" i="2"/>
  <c r="D3661" i="2" s="1"/>
  <c r="D3656" i="2"/>
  <c r="D3653" i="2" s="1"/>
  <c r="D3650" i="2"/>
  <c r="D3649" i="2" s="1"/>
  <c r="D3648" i="2"/>
  <c r="D3647" i="2" s="1"/>
  <c r="D3646" i="2"/>
  <c r="D3645" i="2" s="1"/>
  <c r="D3636" i="2"/>
  <c r="D3635" i="2"/>
  <c r="D3634" i="2"/>
  <c r="D3633" i="2"/>
  <c r="D3632" i="2"/>
  <c r="D3631" i="2"/>
  <c r="D3630" i="2"/>
  <c r="D3628" i="2"/>
  <c r="D3626" i="2"/>
  <c r="D3625" i="2"/>
  <c r="D3652" i="2" l="1"/>
  <c r="C725" i="14"/>
  <c r="D3624" i="2"/>
  <c r="D3663" i="2"/>
  <c r="D3629" i="2"/>
  <c r="D3623" i="2" l="1"/>
  <c r="D3668" i="2" s="1"/>
  <c r="C288" i="4" l="1"/>
  <c r="D288" i="4"/>
  <c r="D68" i="4" l="1"/>
  <c r="D135" i="4"/>
  <c r="D134" i="4" s="1"/>
  <c r="D42" i="4" s="1"/>
  <c r="D132" i="4"/>
  <c r="D130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3" i="4"/>
  <c r="D9" i="4" s="1"/>
  <c r="D81" i="4"/>
  <c r="D8" i="4" s="1"/>
  <c r="D78" i="4"/>
  <c r="C17" i="4"/>
  <c r="C20" i="4"/>
  <c r="C19" i="4" s="1"/>
  <c r="C23" i="4" l="1"/>
  <c r="C18" i="4"/>
  <c r="C11" i="4"/>
  <c r="C9" i="4"/>
  <c r="C8" i="4"/>
  <c r="D127" i="4"/>
  <c r="D126" i="4" s="1"/>
  <c r="D125" i="4" s="1"/>
  <c r="C12" i="4"/>
  <c r="C254" i="4"/>
  <c r="C63" i="4" s="1"/>
  <c r="D106" i="4"/>
  <c r="D17" i="4" s="1"/>
  <c r="C259" i="4"/>
  <c r="D259" i="4"/>
  <c r="D64" i="4" s="1"/>
  <c r="D116" i="4"/>
  <c r="D22" i="4" s="1"/>
  <c r="D21" i="4" s="1"/>
  <c r="D254" i="4"/>
  <c r="D63" i="4" s="1"/>
  <c r="D7" i="4"/>
  <c r="D4887" i="2"/>
  <c r="D4886" i="2" s="1"/>
  <c r="D4884" i="2"/>
  <c r="D4882" i="2"/>
  <c r="D4867" i="2"/>
  <c r="D4866" i="2" s="1"/>
  <c r="D4864" i="2"/>
  <c r="D4863" i="2" s="1"/>
  <c r="D4859" i="2"/>
  <c r="D4858" i="2" s="1"/>
  <c r="D4847" i="2"/>
  <c r="D4840" i="2"/>
  <c r="D4839" i="2" s="1"/>
  <c r="D4837" i="2"/>
  <c r="D4832" i="2"/>
  <c r="D4820" i="2"/>
  <c r="D4815" i="2"/>
  <c r="D4807" i="2"/>
  <c r="D4806" i="2" s="1"/>
  <c r="D4797" i="2"/>
  <c r="D4794" i="2"/>
  <c r="D4790" i="2"/>
  <c r="D4785" i="2"/>
  <c r="D4776" i="2"/>
  <c r="D4769" i="2"/>
  <c r="D4768" i="2" s="1"/>
  <c r="D4766" i="2"/>
  <c r="D4763" i="2"/>
  <c r="D4758" i="2"/>
  <c r="D4754" i="2"/>
  <c r="D4751" i="2"/>
  <c r="D4748" i="2"/>
  <c r="D4728" i="2"/>
  <c r="D4726" i="2"/>
  <c r="D4707" i="2"/>
  <c r="D4702" i="2"/>
  <c r="D4649" i="2"/>
  <c r="D4644" i="2"/>
  <c r="D4642" i="2"/>
  <c r="D4639" i="2"/>
  <c r="D4638" i="2" s="1"/>
  <c r="D4634" i="2"/>
  <c r="D4621" i="2"/>
  <c r="D4616" i="2"/>
  <c r="D4600" i="2"/>
  <c r="D4596" i="2"/>
  <c r="D4593" i="2"/>
  <c r="D4591" i="2"/>
  <c r="D4577" i="2"/>
  <c r="D4572" i="2"/>
  <c r="D4561" i="2"/>
  <c r="D4558" i="2"/>
  <c r="D4555" i="2"/>
  <c r="D4553" i="2"/>
  <c r="D4549" i="2"/>
  <c r="D4543" i="2"/>
  <c r="D4538" i="2"/>
  <c r="D4535" i="2"/>
  <c r="D4519" i="2"/>
  <c r="D4513" i="2"/>
  <c r="D4510" i="2"/>
  <c r="D4508" i="2"/>
  <c r="D4495" i="2"/>
  <c r="D4490" i="2"/>
  <c r="D4479" i="2"/>
  <c r="D4478" i="2" s="1"/>
  <c r="D4476" i="2"/>
  <c r="D4474" i="2"/>
  <c r="D4462" i="2"/>
  <c r="D4457" i="2"/>
  <c r="D4446" i="2"/>
  <c r="D4441" i="2"/>
  <c r="D4439" i="2"/>
  <c r="D4434" i="2"/>
  <c r="D4433" i="2" s="1"/>
  <c r="D4431" i="2"/>
  <c r="D4419" i="2"/>
  <c r="D4414" i="2"/>
  <c r="D4403" i="2"/>
  <c r="D4401" i="2"/>
  <c r="D4395" i="2"/>
  <c r="D4393" i="2"/>
  <c r="D4388" i="2"/>
  <c r="D4387" i="2" s="1"/>
  <c r="D4384" i="2"/>
  <c r="D4368" i="2"/>
  <c r="D4363" i="2"/>
  <c r="D4352" i="2"/>
  <c r="D4351" i="2" s="1"/>
  <c r="D4349" i="2"/>
  <c r="D4347" i="2"/>
  <c r="D4335" i="2"/>
  <c r="D4330" i="2"/>
  <c r="D4319" i="2"/>
  <c r="D4318" i="2" s="1"/>
  <c r="D4316" i="2"/>
  <c r="D4310" i="2"/>
  <c r="D4309" i="2" s="1"/>
  <c r="D4304" i="2"/>
  <c r="D4302" i="2"/>
  <c r="D4291" i="2"/>
  <c r="D4286" i="2"/>
  <c r="D4233" i="2"/>
  <c r="D4232" i="2" s="1"/>
  <c r="D4230" i="2"/>
  <c r="D4228" i="2"/>
  <c r="D4225" i="2"/>
  <c r="D4224" i="2" s="1"/>
  <c r="D4221" i="2"/>
  <c r="D4217" i="2"/>
  <c r="D4205" i="2"/>
  <c r="D4200" i="2"/>
  <c r="D4189" i="2"/>
  <c r="D4188" i="2" s="1"/>
  <c r="D4186" i="2"/>
  <c r="D4184" i="2"/>
  <c r="D4181" i="2"/>
  <c r="D4179" i="2"/>
  <c r="D4167" i="2"/>
  <c r="D4162" i="2"/>
  <c r="D4151" i="2"/>
  <c r="D4150" i="2" s="1"/>
  <c r="D4148" i="2"/>
  <c r="D4146" i="2"/>
  <c r="D4142" i="2"/>
  <c r="D4139" i="2"/>
  <c r="D4138" i="2" s="1"/>
  <c r="D4136" i="2"/>
  <c r="D4123" i="2"/>
  <c r="D4118" i="2"/>
  <c r="D4107" i="2"/>
  <c r="D4102" i="2"/>
  <c r="D4101" i="2" s="1"/>
  <c r="D4099" i="2"/>
  <c r="D4096" i="2"/>
  <c r="D4089" i="2"/>
  <c r="D4088" i="2" s="1"/>
  <c r="D4085" i="2"/>
  <c r="D4080" i="2"/>
  <c r="D4076" i="2"/>
  <c r="D4074" i="2"/>
  <c r="D4060" i="2"/>
  <c r="D4055" i="2"/>
  <c r="D4044" i="2"/>
  <c r="D4043" i="2" s="1"/>
  <c r="D4041" i="2"/>
  <c r="D4039" i="2"/>
  <c r="D4026" i="2"/>
  <c r="D4021" i="2"/>
  <c r="D4010" i="2"/>
  <c r="D4004" i="2"/>
  <c r="D4002" i="2"/>
  <c r="D3999" i="2"/>
  <c r="D3997" i="2"/>
  <c r="D3994" i="2"/>
  <c r="D3980" i="2"/>
  <c r="D3975" i="2"/>
  <c r="D3964" i="2"/>
  <c r="D3962" i="2"/>
  <c r="D3959" i="2"/>
  <c r="D3953" i="2"/>
  <c r="D3940" i="2"/>
  <c r="D3935" i="2"/>
  <c r="D3924" i="2"/>
  <c r="D3922" i="2"/>
  <c r="D3919" i="2"/>
  <c r="D3917" i="2"/>
  <c r="D3915" i="2"/>
  <c r="D3912" i="2"/>
  <c r="D3911" i="2" s="1"/>
  <c r="D3909" i="2"/>
  <c r="D3907" i="2"/>
  <c r="D3894" i="2"/>
  <c r="D3889" i="2"/>
  <c r="D3878" i="2"/>
  <c r="D3877" i="2" s="1"/>
  <c r="D3875" i="2"/>
  <c r="D3874" i="2" s="1"/>
  <c r="D3861" i="2"/>
  <c r="D3856" i="2"/>
  <c r="D3845" i="2"/>
  <c r="D3844" i="2" s="1"/>
  <c r="D3842" i="2"/>
  <c r="D3840" i="2"/>
  <c r="D3823" i="2"/>
  <c r="D3818" i="2"/>
  <c r="D3807" i="2"/>
  <c r="D3805" i="2"/>
  <c r="D3802" i="2"/>
  <c r="D3801" i="2" s="1"/>
  <c r="D3799" i="2"/>
  <c r="D3796" i="2"/>
  <c r="D3783" i="2"/>
  <c r="D3780" i="2"/>
  <c r="D3771" i="2"/>
  <c r="D3769" i="2"/>
  <c r="D3757" i="2"/>
  <c r="D3752" i="2"/>
  <c r="D3741" i="2"/>
  <c r="D3740" i="2" s="1"/>
  <c r="D3738" i="2"/>
  <c r="D3733" i="2"/>
  <c r="D3553" i="2"/>
  <c r="D3550" i="2"/>
  <c r="D3540" i="2"/>
  <c r="D3539" i="2" s="1"/>
  <c r="D3534" i="2"/>
  <c r="D3532" i="2"/>
  <c r="D3529" i="2"/>
  <c r="D3520" i="2"/>
  <c r="D3519" i="2" s="1"/>
  <c r="D3517" i="2"/>
  <c r="D3512" i="2"/>
  <c r="D3507" i="2"/>
  <c r="D3495" i="2"/>
  <c r="D3490" i="2"/>
  <c r="D3479" i="2"/>
  <c r="D3478" i="2" s="1"/>
  <c r="D3476" i="2"/>
  <c r="D3473" i="2"/>
  <c r="D3467" i="2"/>
  <c r="D3466" i="2" s="1"/>
  <c r="D3457" i="2"/>
  <c r="D3455" i="2"/>
  <c r="D3442" i="2"/>
  <c r="D3437" i="2"/>
  <c r="D3393" i="2"/>
  <c r="D3392" i="2" s="1"/>
  <c r="D3390" i="2"/>
  <c r="D3389" i="2" s="1"/>
  <c r="D3379" i="2"/>
  <c r="D3374" i="2"/>
  <c r="D3363" i="2"/>
  <c r="D3362" i="2" s="1"/>
  <c r="D3360" i="2"/>
  <c r="D3358" i="2"/>
  <c r="D3348" i="2"/>
  <c r="D3343" i="2"/>
  <c r="D3108" i="2"/>
  <c r="D3106" i="2"/>
  <c r="D3092" i="2"/>
  <c r="D3087" i="2"/>
  <c r="D3076" i="2"/>
  <c r="D3075" i="2" s="1"/>
  <c r="D3073" i="2"/>
  <c r="D3071" i="2"/>
  <c r="D3068" i="2"/>
  <c r="D3066" i="2"/>
  <c r="D3051" i="2"/>
  <c r="D3046" i="2"/>
  <c r="D3035" i="2"/>
  <c r="D3034" i="2" s="1"/>
  <c r="D3032" i="2"/>
  <c r="D3031" i="2" s="1"/>
  <c r="D3019" i="2"/>
  <c r="D3014" i="2"/>
  <c r="D2381" i="2"/>
  <c r="D2378" i="2"/>
  <c r="D2375" i="2"/>
  <c r="D2374" i="2" s="1"/>
  <c r="D2363" i="2"/>
  <c r="D2358" i="2"/>
  <c r="D2087" i="2"/>
  <c r="D2082" i="2"/>
  <c r="D2069" i="2"/>
  <c r="D2064" i="2"/>
  <c r="D1916" i="2"/>
  <c r="D1908" i="2"/>
  <c r="D1903" i="2"/>
  <c r="D1892" i="2"/>
  <c r="D1890" i="2"/>
  <c r="D1880" i="2"/>
  <c r="D1875" i="2"/>
  <c r="D1864" i="2"/>
  <c r="D1863" i="2" s="1"/>
  <c r="D1860" i="2"/>
  <c r="D1850" i="2"/>
  <c r="D1845" i="2"/>
  <c r="D1834" i="2"/>
  <c r="D1833" i="2" s="1"/>
  <c r="D1831" i="2"/>
  <c r="D1828" i="2"/>
  <c r="D1825" i="2"/>
  <c r="D1817" i="2"/>
  <c r="D1812" i="2"/>
  <c r="D1801" i="2"/>
  <c r="D1800" i="2" s="1"/>
  <c r="D1798" i="2"/>
  <c r="D1797" i="2" s="1"/>
  <c r="D1786" i="2"/>
  <c r="D1781" i="2"/>
  <c r="D1770" i="2"/>
  <c r="D1769" i="2" s="1"/>
  <c r="D1767" i="2"/>
  <c r="D1765" i="2"/>
  <c r="D1754" i="2"/>
  <c r="D1749" i="2"/>
  <c r="D1738" i="2"/>
  <c r="D1736" i="2"/>
  <c r="D1733" i="2"/>
  <c r="D1718" i="2"/>
  <c r="D1713" i="2"/>
  <c r="D1702" i="2"/>
  <c r="D1701" i="2" s="1"/>
  <c r="D1699" i="2"/>
  <c r="D1694" i="2"/>
  <c r="D1683" i="2"/>
  <c r="D1678" i="2"/>
  <c r="D1666" i="2"/>
  <c r="D1665" i="2" s="1"/>
  <c r="D1663" i="2"/>
  <c r="D1660" i="2"/>
  <c r="D1649" i="2"/>
  <c r="D1644" i="2"/>
  <c r="D1634" i="2"/>
  <c r="D1633" i="2" s="1"/>
  <c r="D1631" i="2"/>
  <c r="D1630" i="2" s="1"/>
  <c r="D1620" i="2"/>
  <c r="D1615" i="2"/>
  <c r="D1604" i="2"/>
  <c r="D1603" i="2" s="1"/>
  <c r="D1601" i="2"/>
  <c r="D1599" i="2"/>
  <c r="D1588" i="2"/>
  <c r="D1583" i="2"/>
  <c r="D1572" i="2"/>
  <c r="D1571" i="2" s="1"/>
  <c r="D1569" i="2"/>
  <c r="D1567" i="2"/>
  <c r="D1557" i="2"/>
  <c r="D1552" i="2"/>
  <c r="D1541" i="2"/>
  <c r="D1540" i="2" s="1"/>
  <c r="D1538" i="2"/>
  <c r="D1536" i="2"/>
  <c r="D1524" i="2"/>
  <c r="D1519" i="2"/>
  <c r="D1508" i="2"/>
  <c r="D1507" i="2" s="1"/>
  <c r="D1505" i="2"/>
  <c r="D1504" i="2" s="1"/>
  <c r="D1502" i="2"/>
  <c r="D1501" i="2" s="1"/>
  <c r="D1499" i="2"/>
  <c r="D1486" i="2"/>
  <c r="D1481" i="2"/>
  <c r="D1470" i="2"/>
  <c r="D1469" i="2" s="1"/>
  <c r="D1460" i="2"/>
  <c r="D1455" i="2"/>
  <c r="D1444" i="2"/>
  <c r="D1442" i="2"/>
  <c r="D1431" i="2"/>
  <c r="D1418" i="2"/>
  <c r="D1413" i="2"/>
  <c r="D1401" i="2"/>
  <c r="D1399" i="2"/>
  <c r="D1396" i="2"/>
  <c r="D1394" i="2"/>
  <c r="D1391" i="2"/>
  <c r="D1388" i="2"/>
  <c r="D1386" i="2"/>
  <c r="D1382" i="2"/>
  <c r="D1366" i="2"/>
  <c r="D1361" i="2"/>
  <c r="D1349" i="2"/>
  <c r="D1347" i="2"/>
  <c r="D1346" i="2" s="1"/>
  <c r="D1344" i="2"/>
  <c r="D1335" i="2"/>
  <c r="D1285" i="2"/>
  <c r="D1284" i="2" s="1"/>
  <c r="D1282" i="2"/>
  <c r="D1281" i="2" s="1"/>
  <c r="D1279" i="2"/>
  <c r="D1274" i="2"/>
  <c r="D1263" i="2"/>
  <c r="D1260" i="2" s="1"/>
  <c r="D1258" i="2"/>
  <c r="D1257" i="2" s="1"/>
  <c r="D1251" i="2"/>
  <c r="D1240" i="2"/>
  <c r="D1235" i="2"/>
  <c r="D1189" i="2"/>
  <c r="D1188" i="2" s="1"/>
  <c r="D1184" i="2"/>
  <c r="D1179" i="2"/>
  <c r="D1168" i="2"/>
  <c r="D1167" i="2" s="1"/>
  <c r="D1165" i="2"/>
  <c r="D1163" i="2"/>
  <c r="D1153" i="2"/>
  <c r="D1148" i="2"/>
  <c r="D1137" i="2"/>
  <c r="D1136" i="2" s="1"/>
  <c r="D1134" i="2"/>
  <c r="D1131" i="2"/>
  <c r="D1114" i="2"/>
  <c r="D1109" i="2"/>
  <c r="D1098" i="2"/>
  <c r="D1097" i="2" s="1"/>
  <c r="D1094" i="2"/>
  <c r="D1093" i="2" s="1"/>
  <c r="D1090" i="2"/>
  <c r="D1085" i="2"/>
  <c r="D1032" i="2"/>
  <c r="D1031" i="2" s="1"/>
  <c r="D1029" i="2"/>
  <c r="D1027" i="2"/>
  <c r="D1024" i="2"/>
  <c r="D1016" i="2"/>
  <c r="D1012" i="2"/>
  <c r="D1004" i="2"/>
  <c r="D1002" i="2"/>
  <c r="D986" i="2"/>
  <c r="D981" i="2"/>
  <c r="D922" i="2"/>
  <c r="D921" i="2" s="1"/>
  <c r="D919" i="2"/>
  <c r="D913" i="2"/>
  <c r="D901" i="2"/>
  <c r="D896" i="2"/>
  <c r="D885" i="2"/>
  <c r="D882" i="2"/>
  <c r="D879" i="2"/>
  <c r="D875" i="2"/>
  <c r="D863" i="2"/>
  <c r="D858" i="2"/>
  <c r="D847" i="2"/>
  <c r="D846" i="2" s="1"/>
  <c r="D844" i="2"/>
  <c r="D841" i="2"/>
  <c r="D835" i="2"/>
  <c r="D834" i="2" s="1"/>
  <c r="D832" i="2"/>
  <c r="D830" i="2"/>
  <c r="D824" i="2"/>
  <c r="D813" i="2"/>
  <c r="D800" i="2"/>
  <c r="D795" i="2"/>
  <c r="D784" i="2"/>
  <c r="D783" i="2" s="1"/>
  <c r="D781" i="2"/>
  <c r="D779" i="2"/>
  <c r="D764" i="2"/>
  <c r="D759" i="2"/>
  <c r="D673" i="2"/>
  <c r="D668" i="2"/>
  <c r="D666" i="2"/>
  <c r="D660" i="2"/>
  <c r="D657" i="2"/>
  <c r="D647" i="2"/>
  <c r="D642" i="2"/>
  <c r="D592" i="2"/>
  <c r="D590" i="2"/>
  <c r="D587" i="2"/>
  <c r="D577" i="2"/>
  <c r="D573" i="2"/>
  <c r="D562" i="2"/>
  <c r="D561" i="2" s="1"/>
  <c r="D559" i="2"/>
  <c r="D558" i="2" s="1"/>
  <c r="D547" i="2"/>
  <c r="D542" i="2"/>
  <c r="D531" i="2"/>
  <c r="D530" i="2" s="1"/>
  <c r="D528" i="2"/>
  <c r="D527" i="2" s="1"/>
  <c r="D520" i="2"/>
  <c r="D515" i="2"/>
  <c r="D504" i="2"/>
  <c r="D503" i="2" s="1"/>
  <c r="D501" i="2"/>
  <c r="D484" i="2"/>
  <c r="D479" i="2"/>
  <c r="D468" i="2"/>
  <c r="D467" i="2" s="1"/>
  <c r="D465" i="2"/>
  <c r="D464" i="2" s="1"/>
  <c r="D462" i="2"/>
  <c r="D450" i="2"/>
  <c r="D445" i="2"/>
  <c r="D434" i="2"/>
  <c r="D433" i="2" s="1"/>
  <c r="D430" i="2"/>
  <c r="D428" i="2"/>
  <c r="D423" i="2"/>
  <c r="D422" i="2" s="1"/>
  <c r="D412" i="2"/>
  <c r="D409" i="2"/>
  <c r="D395" i="2"/>
  <c r="D392" i="2"/>
  <c r="D381" i="2"/>
  <c r="D379" i="2"/>
  <c r="D376" i="2"/>
  <c r="D374" i="2"/>
  <c r="D370" i="2"/>
  <c r="D366" i="2"/>
  <c r="D364" i="2"/>
  <c r="D361" i="2"/>
  <c r="D356" i="2"/>
  <c r="D354" i="2"/>
  <c r="D337" i="2"/>
  <c r="D332" i="2"/>
  <c r="D321" i="2"/>
  <c r="D320" i="2" s="1"/>
  <c r="D318" i="2"/>
  <c r="D315" i="2"/>
  <c r="D300" i="2"/>
  <c r="D295" i="2"/>
  <c r="D284" i="2"/>
  <c r="D283" i="2" s="1"/>
  <c r="D281" i="2"/>
  <c r="D280" i="2" s="1"/>
  <c r="D268" i="2"/>
  <c r="D263" i="2"/>
  <c r="D252" i="2"/>
  <c r="D245" i="2"/>
  <c r="D225" i="2"/>
  <c r="D221" i="2"/>
  <c r="D210" i="2"/>
  <c r="D209" i="2" s="1"/>
  <c r="D207" i="2"/>
  <c r="D206" i="2" s="1"/>
  <c r="D193" i="2"/>
  <c r="D188" i="2"/>
  <c r="D177" i="2"/>
  <c r="D176" i="2" s="1"/>
  <c r="D174" i="2"/>
  <c r="D172" i="2"/>
  <c r="D161" i="2"/>
  <c r="D156" i="2"/>
  <c r="D145" i="2"/>
  <c r="D144" i="2" s="1"/>
  <c r="D140" i="2"/>
  <c r="D138" i="2"/>
  <c r="D135" i="2"/>
  <c r="D134" i="2" s="1"/>
  <c r="D132" i="2"/>
  <c r="D130" i="2"/>
  <c r="D118" i="2"/>
  <c r="D113" i="2"/>
  <c r="D102" i="2"/>
  <c r="D101" i="2" s="1"/>
  <c r="D99" i="2"/>
  <c r="D97" i="2"/>
  <c r="D94" i="2"/>
  <c r="D91" i="2"/>
  <c r="D90" i="2" s="1"/>
  <c r="D88" i="2"/>
  <c r="D85" i="2"/>
  <c r="D70" i="2"/>
  <c r="D65" i="2"/>
  <c r="D54" i="2"/>
  <c r="D53" i="2" s="1"/>
  <c r="D51" i="2"/>
  <c r="D48" i="2"/>
  <c r="D45" i="2"/>
  <c r="D26" i="2"/>
  <c r="D21" i="2"/>
  <c r="D38" i="4"/>
  <c r="D32" i="4"/>
  <c r="C4887" i="2"/>
  <c r="C4884" i="2"/>
  <c r="C4882" i="2"/>
  <c r="C4867" i="2"/>
  <c r="C4864" i="2"/>
  <c r="C4859" i="2"/>
  <c r="C4840" i="2"/>
  <c r="C4837" i="2"/>
  <c r="C4832" i="2"/>
  <c r="C4820" i="2"/>
  <c r="C4815" i="2"/>
  <c r="C4807" i="2"/>
  <c r="C4797" i="2"/>
  <c r="C4794" i="2"/>
  <c r="C4790" i="2"/>
  <c r="C4785" i="2"/>
  <c r="C4776" i="2"/>
  <c r="C4769" i="2"/>
  <c r="C4766" i="2"/>
  <c r="C4763" i="2"/>
  <c r="C4758" i="2"/>
  <c r="C4754" i="2"/>
  <c r="C4751" i="2"/>
  <c r="C4748" i="2"/>
  <c r="C4728" i="2"/>
  <c r="C4726" i="2"/>
  <c r="C4707" i="2"/>
  <c r="C4702" i="2"/>
  <c r="C4691" i="2"/>
  <c r="C4686" i="2"/>
  <c r="C4684" i="2"/>
  <c r="C4678" i="2"/>
  <c r="C4665" i="2"/>
  <c r="C4660" i="2"/>
  <c r="C4649" i="2"/>
  <c r="C4644" i="2"/>
  <c r="C4642" i="2"/>
  <c r="C4639" i="2"/>
  <c r="C4634" i="2"/>
  <c r="C4621" i="2"/>
  <c r="C4616" i="2"/>
  <c r="C4600" i="2"/>
  <c r="C4596" i="2"/>
  <c r="C4593" i="2"/>
  <c r="C4591" i="2"/>
  <c r="C4577" i="2"/>
  <c r="C4572" i="2"/>
  <c r="C4561" i="2"/>
  <c r="C4558" i="2"/>
  <c r="C4555" i="2"/>
  <c r="C4553" i="2"/>
  <c r="C4549" i="2"/>
  <c r="C4543" i="2"/>
  <c r="C4538" i="2"/>
  <c r="C4535" i="2"/>
  <c r="C4519" i="2"/>
  <c r="C4513" i="2"/>
  <c r="C4510" i="2"/>
  <c r="C4508" i="2"/>
  <c r="C4495" i="2"/>
  <c r="C4490" i="2"/>
  <c r="C4479" i="2"/>
  <c r="C4476" i="2"/>
  <c r="C4474" i="2"/>
  <c r="C4462" i="2"/>
  <c r="C4457" i="2"/>
  <c r="C4446" i="2"/>
  <c r="C4441" i="2"/>
  <c r="C4439" i="2"/>
  <c r="C4434" i="2"/>
  <c r="C4431" i="2"/>
  <c r="C4419" i="2"/>
  <c r="C4414" i="2"/>
  <c r="C4403" i="2"/>
  <c r="C4401" i="2"/>
  <c r="C4395" i="2"/>
  <c r="C4393" i="2"/>
  <c r="C4388" i="2"/>
  <c r="C4384" i="2"/>
  <c r="C4368" i="2"/>
  <c r="C4363" i="2"/>
  <c r="C4352" i="2"/>
  <c r="C4349" i="2"/>
  <c r="C4347" i="2"/>
  <c r="C4335" i="2"/>
  <c r="C4330" i="2"/>
  <c r="C4319" i="2"/>
  <c r="C4316" i="2"/>
  <c r="C4310" i="2"/>
  <c r="C4304" i="2"/>
  <c r="C4302" i="2"/>
  <c r="C4291" i="2"/>
  <c r="C4286" i="2"/>
  <c r="C4272" i="2"/>
  <c r="C4270" i="2"/>
  <c r="C4267" i="2"/>
  <c r="C4264" i="2"/>
  <c r="C4263" i="2" s="1"/>
  <c r="C4261" i="2"/>
  <c r="C4249" i="2"/>
  <c r="C4244" i="2"/>
  <c r="C4233" i="2"/>
  <c r="C4230" i="2"/>
  <c r="C4228" i="2"/>
  <c r="C4225" i="2"/>
  <c r="C4221" i="2"/>
  <c r="C4217" i="2"/>
  <c r="C4205" i="2"/>
  <c r="C4200" i="2"/>
  <c r="C4189" i="2"/>
  <c r="C4186" i="2"/>
  <c r="C4184" i="2"/>
  <c r="C4181" i="2"/>
  <c r="C4179" i="2"/>
  <c r="C4167" i="2"/>
  <c r="C4162" i="2"/>
  <c r="C4151" i="2"/>
  <c r="C4148" i="2"/>
  <c r="C4146" i="2"/>
  <c r="C4142" i="2"/>
  <c r="C4139" i="2"/>
  <c r="C4136" i="2"/>
  <c r="C4123" i="2"/>
  <c r="C4118" i="2"/>
  <c r="C4107" i="2"/>
  <c r="C4102" i="2"/>
  <c r="C4099" i="2"/>
  <c r="C4096" i="2"/>
  <c r="C4089" i="2"/>
  <c r="C4085" i="2"/>
  <c r="C4080" i="2"/>
  <c r="C4076" i="2"/>
  <c r="C4074" i="2"/>
  <c r="C4060" i="2"/>
  <c r="C4055" i="2"/>
  <c r="C4044" i="2"/>
  <c r="C4041" i="2"/>
  <c r="C4039" i="2"/>
  <c r="C4026" i="2"/>
  <c r="C4021" i="2"/>
  <c r="C4010" i="2"/>
  <c r="C4004" i="2"/>
  <c r="C4002" i="2"/>
  <c r="C3999" i="2"/>
  <c r="C3997" i="2"/>
  <c r="C3994" i="2"/>
  <c r="C3980" i="2"/>
  <c r="C3975" i="2"/>
  <c r="C3964" i="2"/>
  <c r="C3962" i="2"/>
  <c r="C3959" i="2"/>
  <c r="C3953" i="2"/>
  <c r="C3940" i="2"/>
  <c r="C3935" i="2"/>
  <c r="C3924" i="2"/>
  <c r="C3922" i="2"/>
  <c r="C3919" i="2"/>
  <c r="C3917" i="2"/>
  <c r="C3915" i="2"/>
  <c r="C3912" i="2"/>
  <c r="C3909" i="2"/>
  <c r="C3907" i="2"/>
  <c r="C3894" i="2"/>
  <c r="C3889" i="2"/>
  <c r="C3878" i="2"/>
  <c r="C3875" i="2"/>
  <c r="C3861" i="2"/>
  <c r="C3856" i="2"/>
  <c r="C3845" i="2"/>
  <c r="C3842" i="2"/>
  <c r="C3840" i="2"/>
  <c r="C3823" i="2"/>
  <c r="C3818" i="2"/>
  <c r="C3805" i="2"/>
  <c r="C3802" i="2"/>
  <c r="C3799" i="2"/>
  <c r="C3796" i="2"/>
  <c r="C3783" i="2"/>
  <c r="C3780" i="2"/>
  <c r="C3771" i="2"/>
  <c r="C3769" i="2"/>
  <c r="C3757" i="2"/>
  <c r="C3752" i="2"/>
  <c r="C3741" i="2"/>
  <c r="C3738" i="2"/>
  <c r="C3733" i="2"/>
  <c r="C3711" i="2"/>
  <c r="C3708" i="2"/>
  <c r="C3697" i="2"/>
  <c r="C3693" i="2"/>
  <c r="C3682" i="2"/>
  <c r="C3677" i="2"/>
  <c r="C3666" i="2"/>
  <c r="C3664" i="2"/>
  <c r="C3661" i="2"/>
  <c r="C3652" i="2" s="1"/>
  <c r="C3650" i="2"/>
  <c r="C3647" i="2"/>
  <c r="C3645" i="2"/>
  <c r="C3629" i="2"/>
  <c r="C3624" i="2"/>
  <c r="C3613" i="2"/>
  <c r="C3609" i="2"/>
  <c r="C3606" i="2"/>
  <c r="C3605" i="2" s="1"/>
  <c r="C3603" i="2"/>
  <c r="C3601" i="2"/>
  <c r="C3595" i="2"/>
  <c r="C3592" i="2"/>
  <c r="C3589" i="2"/>
  <c r="C3584" i="2"/>
  <c r="C3582" i="2"/>
  <c r="C3570" i="2"/>
  <c r="C3565" i="2"/>
  <c r="C3553" i="2"/>
  <c r="C3550" i="2"/>
  <c r="C3540" i="2"/>
  <c r="C3534" i="2"/>
  <c r="C3532" i="2"/>
  <c r="C3529" i="2"/>
  <c r="C3520" i="2"/>
  <c r="C3517" i="2"/>
  <c r="C3512" i="2"/>
  <c r="C3507" i="2"/>
  <c r="C3495" i="2"/>
  <c r="C3490" i="2"/>
  <c r="C3479" i="2"/>
  <c r="C3476" i="2"/>
  <c r="C3473" i="2"/>
  <c r="C3467" i="2"/>
  <c r="C3457" i="2"/>
  <c r="C3455" i="2"/>
  <c r="C3442" i="2"/>
  <c r="C3437" i="2"/>
  <c r="C3426" i="2"/>
  <c r="C3424" i="2"/>
  <c r="C3409" i="2"/>
  <c r="C3404" i="2"/>
  <c r="C3393" i="2"/>
  <c r="C3392" i="2" s="1"/>
  <c r="C3390" i="2"/>
  <c r="C3379" i="2"/>
  <c r="C3374" i="2"/>
  <c r="C3363" i="2"/>
  <c r="C3360" i="2"/>
  <c r="C3358" i="2"/>
  <c r="C3348" i="2"/>
  <c r="C3343" i="2"/>
  <c r="C3332" i="2"/>
  <c r="C3330" i="2"/>
  <c r="C3327" i="2"/>
  <c r="C3318" i="2"/>
  <c r="C3313" i="2"/>
  <c r="C3302" i="2"/>
  <c r="C3296" i="2"/>
  <c r="C3285" i="2"/>
  <c r="C3266" i="2"/>
  <c r="C3256" i="2"/>
  <c r="C3251" i="2"/>
  <c r="C3240" i="2"/>
  <c r="C3235" i="2"/>
  <c r="C3226" i="2"/>
  <c r="C3221" i="2"/>
  <c r="C3210" i="2"/>
  <c r="C3202" i="2"/>
  <c r="C3189" i="2"/>
  <c r="C3184" i="2"/>
  <c r="C3173" i="2"/>
  <c r="C3170" i="2"/>
  <c r="C3167" i="2"/>
  <c r="C3157" i="2"/>
  <c r="C3152" i="2"/>
  <c r="C3141" i="2"/>
  <c r="C3124" i="2"/>
  <c r="C3119" i="2"/>
  <c r="C3108" i="2"/>
  <c r="C3106" i="2"/>
  <c r="C3092" i="2"/>
  <c r="C3087" i="2"/>
  <c r="C3076" i="2"/>
  <c r="C3073" i="2"/>
  <c r="C3071" i="2"/>
  <c r="C3068" i="2"/>
  <c r="C3066" i="2"/>
  <c r="C3051" i="2"/>
  <c r="C3046" i="2"/>
  <c r="C3035" i="2"/>
  <c r="C3032" i="2"/>
  <c r="C3019" i="2"/>
  <c r="C3014" i="2"/>
  <c r="C3003" i="2"/>
  <c r="C2988" i="2"/>
  <c r="C2983" i="2"/>
  <c r="C2972" i="2"/>
  <c r="C2967" i="2"/>
  <c r="C2966" i="2" s="1"/>
  <c r="C2964" i="2"/>
  <c r="C2955" i="2"/>
  <c r="C2950" i="2"/>
  <c r="C2939" i="2"/>
  <c r="C2933" i="2"/>
  <c r="C2924" i="2"/>
  <c r="C2919" i="2"/>
  <c r="C2908" i="2"/>
  <c r="C2903" i="2"/>
  <c r="C2900" i="2"/>
  <c r="C2889" i="2"/>
  <c r="C2884" i="2"/>
  <c r="C2873" i="2"/>
  <c r="C2867" i="2"/>
  <c r="C2855" i="2"/>
  <c r="C2850" i="2"/>
  <c r="C2839" i="2"/>
  <c r="C2833" i="2"/>
  <c r="C2822" i="2"/>
  <c r="C2817" i="2"/>
  <c r="C2806" i="2"/>
  <c r="C2793" i="2"/>
  <c r="C2788" i="2"/>
  <c r="C2777" i="2"/>
  <c r="C2772" i="2"/>
  <c r="C2760" i="2"/>
  <c r="C2755" i="2"/>
  <c r="C2744" i="2"/>
  <c r="C2739" i="2"/>
  <c r="C2728" i="2"/>
  <c r="C2723" i="2"/>
  <c r="C2708" i="2"/>
  <c r="C2697" i="2"/>
  <c r="C2692" i="2"/>
  <c r="C2681" i="2"/>
  <c r="C2676" i="2"/>
  <c r="C2673" i="2"/>
  <c r="C2657" i="2"/>
  <c r="C2646" i="2"/>
  <c r="C2641" i="2"/>
  <c r="C2639" i="2"/>
  <c r="C2637" i="2"/>
  <c r="C2634" i="2"/>
  <c r="C2623" i="2"/>
  <c r="C2618" i="2"/>
  <c r="C2607" i="2"/>
  <c r="C2602" i="2"/>
  <c r="C2597" i="2"/>
  <c r="C2594" i="2"/>
  <c r="C2582" i="2"/>
  <c r="C2577" i="2"/>
  <c r="C2566" i="2"/>
  <c r="C2561" i="2"/>
  <c r="C2550" i="2"/>
  <c r="C2545" i="2"/>
  <c r="C2534" i="2"/>
  <c r="C2523" i="2"/>
  <c r="C2518" i="2"/>
  <c r="C2507" i="2"/>
  <c r="C2502" i="2"/>
  <c r="C2492" i="2"/>
  <c r="C2487" i="2"/>
  <c r="C2476" i="2"/>
  <c r="C2470" i="2"/>
  <c r="C2458" i="2"/>
  <c r="C2453" i="2"/>
  <c r="C2442" i="2"/>
  <c r="C2437" i="2"/>
  <c r="C2434" i="2"/>
  <c r="C2424" i="2"/>
  <c r="C2419" i="2"/>
  <c r="C2405" i="2"/>
  <c r="C2397" i="2"/>
  <c r="C2392" i="2"/>
  <c r="C2381" i="2"/>
  <c r="C2378" i="2"/>
  <c r="C2375" i="2"/>
  <c r="C2363" i="2"/>
  <c r="C2358" i="2"/>
  <c r="C2347" i="2"/>
  <c r="C2342" i="2"/>
  <c r="C2339" i="2"/>
  <c r="C2335" i="2"/>
  <c r="C2331" i="2"/>
  <c r="C2320" i="2"/>
  <c r="C2315" i="2"/>
  <c r="C2304" i="2"/>
  <c r="C2299" i="2"/>
  <c r="C2296" i="2"/>
  <c r="C2293" i="2"/>
  <c r="C2280" i="2"/>
  <c r="C2275" i="2"/>
  <c r="C2264" i="2"/>
  <c r="C2261" i="2"/>
  <c r="C2258" i="2"/>
  <c r="C2255" i="2"/>
  <c r="C2241" i="2"/>
  <c r="C2236" i="2"/>
  <c r="C2225" i="2"/>
  <c r="C2220" i="2"/>
  <c r="C2217" i="2"/>
  <c r="C2210" i="2"/>
  <c r="C2208" i="2"/>
  <c r="C2194" i="2"/>
  <c r="C2189" i="2"/>
  <c r="C2178" i="2"/>
  <c r="C2175" i="2"/>
  <c r="C2172" i="2"/>
  <c r="C2169" i="2"/>
  <c r="C2165" i="2"/>
  <c r="C2162" i="2"/>
  <c r="C2160" i="2"/>
  <c r="C2147" i="2"/>
  <c r="C2142" i="2"/>
  <c r="C2131" i="2"/>
  <c r="C2126" i="2"/>
  <c r="C2123" i="2"/>
  <c r="C2119" i="2"/>
  <c r="C2116" i="2"/>
  <c r="C2103" i="2"/>
  <c r="C2098" i="2"/>
  <c r="C2087" i="2"/>
  <c r="C2082" i="2"/>
  <c r="C2069" i="2"/>
  <c r="C2064" i="2"/>
  <c r="C2050" i="2"/>
  <c r="C2040" i="2"/>
  <c r="C2035" i="2"/>
  <c r="C2024" i="2"/>
  <c r="C2018" i="2"/>
  <c r="C2015" i="2"/>
  <c r="C2004" i="2"/>
  <c r="C1999" i="2"/>
  <c r="C1988" i="2"/>
  <c r="C1983" i="2"/>
  <c r="C1981" i="2"/>
  <c r="C1970" i="2"/>
  <c r="C1965" i="2"/>
  <c r="C1954" i="2"/>
  <c r="C1949" i="2"/>
  <c r="C1947" i="2"/>
  <c r="C1944" i="2"/>
  <c r="C1933" i="2"/>
  <c r="C1928" i="2"/>
  <c r="C1908" i="2"/>
  <c r="C1903" i="2"/>
  <c r="C1892" i="2"/>
  <c r="C1890" i="2"/>
  <c r="C1880" i="2"/>
  <c r="C1875" i="2"/>
  <c r="C1864" i="2"/>
  <c r="C1850" i="2"/>
  <c r="C1845" i="2"/>
  <c r="C1834" i="2"/>
  <c r="C1831" i="2"/>
  <c r="C1828" i="2"/>
  <c r="C1825" i="2"/>
  <c r="C1817" i="2"/>
  <c r="C1812" i="2"/>
  <c r="C1801" i="2"/>
  <c r="C1798" i="2"/>
  <c r="C1786" i="2"/>
  <c r="C1781" i="2"/>
  <c r="C1770" i="2"/>
  <c r="C1767" i="2"/>
  <c r="C1765" i="2"/>
  <c r="C1754" i="2"/>
  <c r="C1749" i="2"/>
  <c r="C1738" i="2"/>
  <c r="C1736" i="2"/>
  <c r="C1733" i="2"/>
  <c r="C1718" i="2"/>
  <c r="C1713" i="2"/>
  <c r="C1702" i="2"/>
  <c r="C1699" i="2"/>
  <c r="C1694" i="2"/>
  <c r="C1683" i="2"/>
  <c r="C1678" i="2"/>
  <c r="C1666" i="2"/>
  <c r="C1663" i="2"/>
  <c r="C1660" i="2"/>
  <c r="C1649" i="2"/>
  <c r="C1644" i="2"/>
  <c r="C1634" i="2"/>
  <c r="C1631" i="2"/>
  <c r="C1620" i="2"/>
  <c r="C1615" i="2"/>
  <c r="C1604" i="2"/>
  <c r="C1601" i="2"/>
  <c r="C1599" i="2"/>
  <c r="C1588" i="2"/>
  <c r="C1583" i="2"/>
  <c r="C1572" i="2"/>
  <c r="C1569" i="2"/>
  <c r="C1567" i="2"/>
  <c r="C1557" i="2"/>
  <c r="C1552" i="2"/>
  <c r="C1519" i="2"/>
  <c r="C1508" i="2"/>
  <c r="C1505" i="2"/>
  <c r="C1502" i="2"/>
  <c r="C1499" i="2"/>
  <c r="C1486" i="2"/>
  <c r="C1481" i="2"/>
  <c r="C1470" i="2"/>
  <c r="C1460" i="2"/>
  <c r="C1455" i="2"/>
  <c r="C1444" i="2"/>
  <c r="C1442" i="2"/>
  <c r="C1431" i="2"/>
  <c r="C1418" i="2"/>
  <c r="C1413" i="2"/>
  <c r="C1361" i="2"/>
  <c r="C1347" i="2"/>
  <c r="C1344" i="2"/>
  <c r="C1335" i="2"/>
  <c r="C1319" i="2"/>
  <c r="C1316" i="2"/>
  <c r="C1313" i="2"/>
  <c r="C1301" i="2"/>
  <c r="C1296" i="2"/>
  <c r="C1285" i="2"/>
  <c r="C1282" i="2"/>
  <c r="C1279" i="2"/>
  <c r="C1274" i="2"/>
  <c r="C1263" i="2"/>
  <c r="C1258" i="2"/>
  <c r="C1251" i="2"/>
  <c r="C1240" i="2"/>
  <c r="C1235" i="2"/>
  <c r="C1224" i="2"/>
  <c r="C1221" i="2"/>
  <c r="C1219" i="2"/>
  <c r="C1205" i="2"/>
  <c r="C1200" i="2"/>
  <c r="C1189" i="2"/>
  <c r="C1184" i="2"/>
  <c r="C1179" i="2"/>
  <c r="C1168" i="2"/>
  <c r="C1165" i="2"/>
  <c r="C1163" i="2"/>
  <c r="C1153" i="2"/>
  <c r="C1148" i="2"/>
  <c r="C1137" i="2"/>
  <c r="C1134" i="2"/>
  <c r="C1131" i="2"/>
  <c r="C1114" i="2"/>
  <c r="C1109" i="2"/>
  <c r="C1098" i="2"/>
  <c r="C1094" i="2"/>
  <c r="C1090" i="2"/>
  <c r="C1085" i="2"/>
  <c r="C1074" i="2"/>
  <c r="C1072" i="2"/>
  <c r="C1069" i="2"/>
  <c r="C1064" i="2"/>
  <c r="C1061" i="2"/>
  <c r="C1048" i="2"/>
  <c r="C1043" i="2"/>
  <c r="C1032" i="2"/>
  <c r="C1029" i="2"/>
  <c r="C1027" i="2"/>
  <c r="C1024" i="2"/>
  <c r="C1016" i="2"/>
  <c r="C1012" i="2"/>
  <c r="C1004" i="2"/>
  <c r="C1002" i="2"/>
  <c r="C986" i="2"/>
  <c r="C981" i="2"/>
  <c r="C970" i="2"/>
  <c r="C962" i="2"/>
  <c r="C958" i="2"/>
  <c r="C955" i="2"/>
  <c r="C953" i="2"/>
  <c r="C938" i="2"/>
  <c r="C933" i="2"/>
  <c r="C922" i="2"/>
  <c r="C919" i="2"/>
  <c r="C901" i="2"/>
  <c r="C896" i="2"/>
  <c r="C885" i="2"/>
  <c r="C882" i="2"/>
  <c r="C879" i="2"/>
  <c r="C875" i="2"/>
  <c r="C863" i="2"/>
  <c r="C858" i="2"/>
  <c r="C847" i="2"/>
  <c r="C844" i="2"/>
  <c r="C841" i="2"/>
  <c r="C835" i="2"/>
  <c r="C832" i="2"/>
  <c r="C830" i="2"/>
  <c r="C824" i="2"/>
  <c r="C813" i="2"/>
  <c r="C800" i="2"/>
  <c r="C795" i="2"/>
  <c r="C784" i="2"/>
  <c r="C781" i="2"/>
  <c r="C779" i="2"/>
  <c r="C764" i="2"/>
  <c r="C759" i="2"/>
  <c r="C748" i="2"/>
  <c r="C745" i="2"/>
  <c r="C743" i="2"/>
  <c r="C740" i="2"/>
  <c r="C725" i="2"/>
  <c r="C720" i="2"/>
  <c r="C709" i="2"/>
  <c r="C704" i="2"/>
  <c r="C702" i="2"/>
  <c r="C689" i="2"/>
  <c r="C684" i="2"/>
  <c r="C673" i="2"/>
  <c r="C668" i="2"/>
  <c r="C666" i="2"/>
  <c r="C660" i="2"/>
  <c r="C657" i="2"/>
  <c r="C647" i="2"/>
  <c r="C642" i="2"/>
  <c r="C631" i="2"/>
  <c r="C628" i="2"/>
  <c r="C626" i="2"/>
  <c r="C623" i="2"/>
  <c r="C608" i="2"/>
  <c r="C603" i="2"/>
  <c r="C592" i="2"/>
  <c r="C590" i="2"/>
  <c r="C587" i="2"/>
  <c r="C577" i="2"/>
  <c r="C573" i="2"/>
  <c r="C562" i="2"/>
  <c r="C559" i="2"/>
  <c r="C547" i="2"/>
  <c r="C542" i="2"/>
  <c r="C531" i="2"/>
  <c r="C528" i="2"/>
  <c r="C520" i="2"/>
  <c r="C515" i="2"/>
  <c r="C504" i="2"/>
  <c r="C501" i="2"/>
  <c r="C484" i="2"/>
  <c r="C479" i="2"/>
  <c r="C468" i="2"/>
  <c r="C467" i="2" s="1"/>
  <c r="C465" i="2"/>
  <c r="C462" i="2"/>
  <c r="C450" i="2"/>
  <c r="C445" i="2"/>
  <c r="C434" i="2"/>
  <c r="C428" i="2"/>
  <c r="C423" i="2"/>
  <c r="C412" i="2"/>
  <c r="C409" i="2"/>
  <c r="C395" i="2"/>
  <c r="C392" i="2"/>
  <c r="C381" i="2"/>
  <c r="C379" i="2"/>
  <c r="C376" i="2"/>
  <c r="C374" i="2"/>
  <c r="C370" i="2"/>
  <c r="C366" i="2"/>
  <c r="C364" i="2"/>
  <c r="C361" i="2"/>
  <c r="C356" i="2"/>
  <c r="C354" i="2"/>
  <c r="C337" i="2"/>
  <c r="C332" i="2"/>
  <c r="C321" i="2"/>
  <c r="C318" i="2"/>
  <c r="C315" i="2"/>
  <c r="C300" i="2"/>
  <c r="C295" i="2"/>
  <c r="C284" i="2"/>
  <c r="C281" i="2"/>
  <c r="C268" i="2"/>
  <c r="C263" i="2"/>
  <c r="C252" i="2"/>
  <c r="C245" i="2"/>
  <c r="C225" i="2"/>
  <c r="C221" i="2"/>
  <c r="C210" i="2"/>
  <c r="C207" i="2"/>
  <c r="C193" i="2"/>
  <c r="C188" i="2"/>
  <c r="C177" i="2"/>
  <c r="C174" i="2"/>
  <c r="C172" i="2"/>
  <c r="C161" i="2"/>
  <c r="C156" i="2"/>
  <c r="C145" i="2"/>
  <c r="C140" i="2"/>
  <c r="C138" i="2"/>
  <c r="C135" i="2"/>
  <c r="C132" i="2"/>
  <c r="C130" i="2"/>
  <c r="C118" i="2"/>
  <c r="C113" i="2"/>
  <c r="C102" i="2"/>
  <c r="C99" i="2"/>
  <c r="C97" i="2"/>
  <c r="C94" i="2"/>
  <c r="C91" i="2"/>
  <c r="C88" i="2"/>
  <c r="C85" i="2"/>
  <c r="C70" i="2"/>
  <c r="C65" i="2"/>
  <c r="C54" i="2"/>
  <c r="C51" i="2"/>
  <c r="C48" i="2"/>
  <c r="C45" i="2"/>
  <c r="C26" i="2"/>
  <c r="D1162" i="2" l="1"/>
  <c r="D1551" i="2"/>
  <c r="D93" i="2"/>
  <c r="D4038" i="2"/>
  <c r="D4456" i="2"/>
  <c r="D4199" i="2"/>
  <c r="D4141" i="2"/>
  <c r="D4762" i="2"/>
  <c r="D980" i="2"/>
  <c r="D3751" i="2"/>
  <c r="D3974" i="2"/>
  <c r="D1780" i="2"/>
  <c r="C3594" i="2"/>
  <c r="D1360" i="2"/>
  <c r="D314" i="2"/>
  <c r="D541" i="2"/>
  <c r="D564" i="2" s="1"/>
  <c r="D4095" i="2"/>
  <c r="D4346" i="2"/>
  <c r="D4117" i="2"/>
  <c r="D64" i="2"/>
  <c r="D20" i="2"/>
  <c r="D4285" i="2"/>
  <c r="D4595" i="2"/>
  <c r="D331" i="2"/>
  <c r="D3489" i="2"/>
  <c r="D3888" i="2"/>
  <c r="C747" i="2"/>
  <c r="C980" i="2"/>
  <c r="C1833" i="2"/>
  <c r="C2672" i="2"/>
  <c r="C2771" i="2"/>
  <c r="C3888" i="2"/>
  <c r="C53" i="2"/>
  <c r="C1284" i="2"/>
  <c r="C1603" i="2"/>
  <c r="C2254" i="2"/>
  <c r="C2596" i="2"/>
  <c r="C2883" i="2"/>
  <c r="C4141" i="2"/>
  <c r="C4285" i="2"/>
  <c r="C4351" i="2"/>
  <c r="C4768" i="2"/>
  <c r="C64" i="2"/>
  <c r="C206" i="2"/>
  <c r="C314" i="2"/>
  <c r="C541" i="2"/>
  <c r="C921" i="2"/>
  <c r="C1136" i="2"/>
  <c r="C1507" i="2"/>
  <c r="C1769" i="2"/>
  <c r="C2017" i="2"/>
  <c r="C4095" i="2"/>
  <c r="C4150" i="2"/>
  <c r="C4224" i="2"/>
  <c r="C4433" i="2"/>
  <c r="C4571" i="2"/>
  <c r="C4638" i="2"/>
  <c r="C464" i="2"/>
  <c r="C701" i="2"/>
  <c r="C932" i="2"/>
  <c r="C1223" i="2"/>
  <c r="C1701" i="2"/>
  <c r="C1780" i="2"/>
  <c r="C2118" i="2"/>
  <c r="C4784" i="2"/>
  <c r="C320" i="2"/>
  <c r="C558" i="2"/>
  <c r="C630" i="2"/>
  <c r="C1551" i="2"/>
  <c r="C1630" i="2"/>
  <c r="C1863" i="2"/>
  <c r="C3075" i="2"/>
  <c r="C3751" i="2"/>
  <c r="C4101" i="2"/>
  <c r="C331" i="2"/>
  <c r="C561" i="2"/>
  <c r="C1162" i="2"/>
  <c r="C1633" i="2"/>
  <c r="C1797" i="2"/>
  <c r="C2274" i="2"/>
  <c r="C3974" i="2"/>
  <c r="C4038" i="2"/>
  <c r="C4232" i="2"/>
  <c r="C144" i="2"/>
  <c r="C1318" i="2"/>
  <c r="C1800" i="2"/>
  <c r="C1964" i="2"/>
  <c r="C4043" i="2"/>
  <c r="C4387" i="2"/>
  <c r="C4595" i="2"/>
  <c r="C93" i="2"/>
  <c r="C719" i="2"/>
  <c r="C957" i="2"/>
  <c r="C1167" i="2"/>
  <c r="C4117" i="2"/>
  <c r="C4456" i="2"/>
  <c r="C1097" i="2"/>
  <c r="C1469" i="2"/>
  <c r="C1571" i="2"/>
  <c r="C2212" i="2"/>
  <c r="C2738" i="2"/>
  <c r="C3031" i="2"/>
  <c r="C3539" i="2"/>
  <c r="C4318" i="2"/>
  <c r="D4413" i="2"/>
  <c r="C422" i="2"/>
  <c r="C503" i="2"/>
  <c r="C739" i="2"/>
  <c r="C1031" i="2"/>
  <c r="C1260" i="2"/>
  <c r="C3034" i="2"/>
  <c r="C4886" i="2"/>
  <c r="C101" i="2"/>
  <c r="C280" i="2"/>
  <c r="C1665" i="2"/>
  <c r="C3478" i="2"/>
  <c r="C4199" i="2"/>
  <c r="D4571" i="2"/>
  <c r="D4870" i="2"/>
  <c r="C176" i="2"/>
  <c r="C433" i="2"/>
  <c r="C1199" i="2"/>
  <c r="C1360" i="2"/>
  <c r="C1404" i="2" s="1"/>
  <c r="C1998" i="2"/>
  <c r="C2314" i="2"/>
  <c r="C2656" i="2"/>
  <c r="C3234" i="2"/>
  <c r="C3489" i="2"/>
  <c r="C4346" i="2"/>
  <c r="C4413" i="2"/>
  <c r="C4478" i="2"/>
  <c r="C4683" i="2"/>
  <c r="C4762" i="2"/>
  <c r="D4784" i="2"/>
  <c r="C64" i="4"/>
  <c r="C62" i="4" s="1"/>
  <c r="C253" i="4"/>
  <c r="C7" i="4"/>
  <c r="C134" i="2"/>
  <c r="C90" i="2"/>
  <c r="C283" i="2"/>
  <c r="C209" i="2"/>
  <c r="C430" i="2"/>
  <c r="C3279" i="2"/>
  <c r="D62" i="4"/>
  <c r="D253" i="4"/>
  <c r="C4400" i="2"/>
  <c r="D1329" i="2"/>
  <c r="D1352" i="2" s="1"/>
  <c r="C3817" i="2"/>
  <c r="D137" i="2"/>
  <c r="C1329" i="2"/>
  <c r="D3817" i="2"/>
  <c r="C137" i="2"/>
  <c r="D41" i="4"/>
  <c r="D115" i="4"/>
  <c r="D232" i="4"/>
  <c r="D53" i="4" s="1"/>
  <c r="C250" i="4"/>
  <c r="D236" i="4"/>
  <c r="D54" i="4" s="1"/>
  <c r="D250" i="4"/>
  <c r="D60" i="4" s="1"/>
  <c r="D34" i="4"/>
  <c r="D268" i="4"/>
  <c r="D67" i="4" s="1"/>
  <c r="C22" i="4"/>
  <c r="C41" i="4"/>
  <c r="D3955" i="2"/>
  <c r="D294" i="2"/>
  <c r="D1598" i="2"/>
  <c r="D1614" i="2"/>
  <c r="D1712" i="2"/>
  <c r="D1735" i="2"/>
  <c r="D2084" i="2"/>
  <c r="C1349" i="2"/>
  <c r="C2298" i="2"/>
  <c r="C2404" i="2"/>
  <c r="C3135" i="2"/>
  <c r="C3265" i="2"/>
  <c r="C3389" i="2"/>
  <c r="C3519" i="2"/>
  <c r="C3692" i="2"/>
  <c r="C3874" i="2"/>
  <c r="C4188" i="2"/>
  <c r="C4274" i="2"/>
  <c r="C4839" i="2"/>
  <c r="C4866" i="2"/>
  <c r="D4183" i="2"/>
  <c r="C778" i="2"/>
  <c r="C874" i="2"/>
  <c r="C1093" i="2"/>
  <c r="C1501" i="2"/>
  <c r="C1614" i="2"/>
  <c r="C1659" i="2"/>
  <c r="C1712" i="2"/>
  <c r="C1874" i="2"/>
  <c r="C2171" i="2"/>
  <c r="C2407" i="2"/>
  <c r="C2560" i="2"/>
  <c r="C3013" i="2"/>
  <c r="C3166" i="2"/>
  <c r="C3295" i="2"/>
  <c r="C3362" i="2"/>
  <c r="C3466" i="2"/>
  <c r="C3696" i="2"/>
  <c r="C3720" i="2"/>
  <c r="C3844" i="2"/>
  <c r="C3877" i="2"/>
  <c r="C4806" i="2"/>
  <c r="C4847" i="2"/>
  <c r="D2357" i="2"/>
  <c r="C527" i="2"/>
  <c r="C846" i="2"/>
  <c r="C964" i="2"/>
  <c r="C1281" i="2"/>
  <c r="C1504" i="2"/>
  <c r="C1860" i="2"/>
  <c r="C1916" i="2"/>
  <c r="C2049" i="2"/>
  <c r="C2341" i="2"/>
  <c r="C2469" i="2"/>
  <c r="C2707" i="2"/>
  <c r="C2832" i="2"/>
  <c r="C3326" i="2"/>
  <c r="C3649" i="2"/>
  <c r="C3707" i="2"/>
  <c r="C3732" i="2"/>
  <c r="C3740" i="2"/>
  <c r="C3801" i="2"/>
  <c r="C4088" i="2"/>
  <c r="C4309" i="2"/>
  <c r="C4858" i="2"/>
  <c r="D840" i="2"/>
  <c r="D3105" i="2"/>
  <c r="C530" i="2"/>
  <c r="C742" i="2"/>
  <c r="C783" i="2"/>
  <c r="C834" i="2"/>
  <c r="C881" i="2"/>
  <c r="C913" i="2"/>
  <c r="C1188" i="2"/>
  <c r="C1257" i="2"/>
  <c r="C1346" i="2"/>
  <c r="C2125" i="2"/>
  <c r="C2219" i="2"/>
  <c r="C2374" i="2"/>
  <c r="C2501" i="2"/>
  <c r="C2711" i="2"/>
  <c r="C2866" i="2"/>
  <c r="C2932" i="2"/>
  <c r="C3220" i="2"/>
  <c r="C3591" i="2"/>
  <c r="C3911" i="2"/>
  <c r="C4138" i="2"/>
  <c r="C4680" i="2"/>
  <c r="C4796" i="2"/>
  <c r="C4863" i="2"/>
  <c r="C1946" i="2"/>
  <c r="D220" i="2"/>
  <c r="D236" i="2" s="1"/>
  <c r="D895" i="2"/>
  <c r="D1902" i="2"/>
  <c r="D1919" i="2" s="1"/>
  <c r="D3839" i="2"/>
  <c r="C1063" i="2"/>
  <c r="C4809" i="2"/>
  <c r="D498" i="2"/>
  <c r="D4557" i="2"/>
  <c r="C2034" i="2"/>
  <c r="C2816" i="2"/>
  <c r="C187" i="2"/>
  <c r="C47" i="2"/>
  <c r="C244" i="2"/>
  <c r="C254" i="2" s="1"/>
  <c r="C294" i="2"/>
  <c r="C1042" i="2"/>
  <c r="C1566" i="2"/>
  <c r="C1902" i="2"/>
  <c r="C1927" i="2"/>
  <c r="C1980" i="2"/>
  <c r="C2174" i="2"/>
  <c r="C3118" i="2"/>
  <c r="C3250" i="2"/>
  <c r="C3373" i="2"/>
  <c r="D408" i="2"/>
  <c r="D881" i="2"/>
  <c r="D1436" i="2"/>
  <c r="D1454" i="2"/>
  <c r="D1472" i="2" s="1"/>
  <c r="D1874" i="2"/>
  <c r="C155" i="2"/>
  <c r="C498" i="2"/>
  <c r="C514" i="2"/>
  <c r="C706" i="2"/>
  <c r="C840" i="2"/>
  <c r="C1436" i="2"/>
  <c r="C2260" i="2"/>
  <c r="C3312" i="2"/>
  <c r="C3423" i="2"/>
  <c r="C3608" i="2"/>
  <c r="C3782" i="2"/>
  <c r="C3804" i="2"/>
  <c r="C3839" i="2"/>
  <c r="D916" i="2"/>
  <c r="D4054" i="2"/>
  <c r="D4227" i="2"/>
  <c r="D4313" i="2"/>
  <c r="D4473" i="2"/>
  <c r="C1234" i="2"/>
  <c r="D1234" i="2"/>
  <c r="D1265" i="2" s="1"/>
  <c r="D1412" i="2"/>
  <c r="D1518" i="2"/>
  <c r="D3782" i="2"/>
  <c r="C391" i="2"/>
  <c r="C1130" i="2"/>
  <c r="C3914" i="2"/>
  <c r="C363" i="2"/>
  <c r="C2439" i="2"/>
  <c r="C369" i="2"/>
  <c r="C408" i="2"/>
  <c r="C916" i="2"/>
  <c r="C967" i="2"/>
  <c r="C1598" i="2"/>
  <c r="C2722" i="2"/>
  <c r="C2774" i="2"/>
  <c r="C3183" i="2"/>
  <c r="C1643" i="2"/>
  <c r="C2222" i="2"/>
  <c r="C2377" i="2"/>
  <c r="C2486" i="2"/>
  <c r="C2576" i="2"/>
  <c r="C2918" i="2"/>
  <c r="C3418" i="2"/>
  <c r="C4313" i="2"/>
  <c r="C4392" i="2"/>
  <c r="C4443" i="2"/>
  <c r="C4537" i="2"/>
  <c r="D589" i="2"/>
  <c r="D659" i="2"/>
  <c r="D1011" i="2"/>
  <c r="D1643" i="2"/>
  <c r="D4006" i="2"/>
  <c r="D4646" i="2"/>
  <c r="C3138" i="2"/>
  <c r="C3472" i="2"/>
  <c r="C3855" i="2"/>
  <c r="C3934" i="2"/>
  <c r="C4001" i="2"/>
  <c r="D155" i="2"/>
  <c r="D478" i="2"/>
  <c r="D1811" i="2"/>
  <c r="D3304" i="2"/>
  <c r="D3724" i="2"/>
  <c r="D3795" i="2"/>
  <c r="D4548" i="2"/>
  <c r="D4602" i="2"/>
  <c r="D4753" i="2"/>
  <c r="D1441" i="2"/>
  <c r="D4161" i="2"/>
  <c r="C1582" i="2"/>
  <c r="C1295" i="2"/>
  <c r="C21" i="2"/>
  <c r="C895" i="2"/>
  <c r="C1273" i="2"/>
  <c r="C171" i="2"/>
  <c r="C1011" i="2"/>
  <c r="C1178" i="2"/>
  <c r="C1312" i="2"/>
  <c r="C1480" i="2"/>
  <c r="C1518" i="2"/>
  <c r="C1811" i="2"/>
  <c r="C1985" i="2"/>
  <c r="C2021" i="2"/>
  <c r="C2084" i="2"/>
  <c r="C2128" i="2"/>
  <c r="C2188" i="2"/>
  <c r="C2504" i="2"/>
  <c r="C2870" i="2"/>
  <c r="C3000" i="2"/>
  <c r="C3207" i="2"/>
  <c r="C3237" i="2"/>
  <c r="C4641" i="2"/>
  <c r="C670" i="2"/>
  <c r="C1441" i="2"/>
  <c r="C1730" i="2"/>
  <c r="C1748" i="2"/>
  <c r="C2097" i="2"/>
  <c r="C2849" i="2"/>
  <c r="C4814" i="2"/>
  <c r="C378" i="2"/>
  <c r="C1677" i="2"/>
  <c r="C1764" i="2"/>
  <c r="C2433" i="2"/>
  <c r="C2517" i="2"/>
  <c r="C2563" i="2"/>
  <c r="C2803" i="2"/>
  <c r="C2836" i="2"/>
  <c r="C2905" i="2"/>
  <c r="C3663" i="2"/>
  <c r="C3961" i="2"/>
  <c r="C4473" i="2"/>
  <c r="C4646" i="2"/>
  <c r="C4831" i="2"/>
  <c r="C4881" i="2"/>
  <c r="D1696" i="2"/>
  <c r="D2079" i="2"/>
  <c r="D2377" i="2"/>
  <c r="D3013" i="2"/>
  <c r="D3045" i="2"/>
  <c r="D3070" i="2"/>
  <c r="D3086" i="2"/>
  <c r="D3110" i="2" s="1"/>
  <c r="D3357" i="2"/>
  <c r="D3373" i="2"/>
  <c r="D3855" i="2"/>
  <c r="D3880" i="2" s="1"/>
  <c r="D4001" i="2"/>
  <c r="D244" i="2"/>
  <c r="D254" i="2" s="1"/>
  <c r="D363" i="2"/>
  <c r="D1023" i="2"/>
  <c r="D1147" i="2"/>
  <c r="D1170" i="2" s="1"/>
  <c r="D1582" i="2"/>
  <c r="D3342" i="2"/>
  <c r="D3921" i="2"/>
  <c r="D3961" i="2"/>
  <c r="D4796" i="2"/>
  <c r="D4831" i="2"/>
  <c r="D4851" i="2" s="1"/>
  <c r="D2063" i="2"/>
  <c r="D3549" i="2"/>
  <c r="D3555" i="2" s="1"/>
  <c r="D3914" i="2"/>
  <c r="C220" i="2"/>
  <c r="C262" i="2"/>
  <c r="C589" i="2"/>
  <c r="C622" i="2"/>
  <c r="C659" i="2"/>
  <c r="C758" i="2"/>
  <c r="C1023" i="2"/>
  <c r="C1084" i="2"/>
  <c r="C1108" i="2"/>
  <c r="C1412" i="2"/>
  <c r="C1696" i="2"/>
  <c r="C1827" i="2"/>
  <c r="C1844" i="2"/>
  <c r="C2643" i="2"/>
  <c r="C2741" i="2"/>
  <c r="C4161" i="2"/>
  <c r="C4615" i="2"/>
  <c r="C4659" i="2"/>
  <c r="C572" i="2"/>
  <c r="C641" i="2"/>
  <c r="C683" i="2"/>
  <c r="C1147" i="2"/>
  <c r="C1454" i="2"/>
  <c r="C2141" i="2"/>
  <c r="C2636" i="2"/>
  <c r="C3564" i="2"/>
  <c r="C4266" i="2"/>
  <c r="C4329" i="2"/>
  <c r="C4362" i="2"/>
  <c r="C4489" i="2"/>
  <c r="C112" i="2"/>
  <c r="C444" i="2"/>
  <c r="C478" i="2"/>
  <c r="C602" i="2"/>
  <c r="C794" i="2"/>
  <c r="C857" i="2"/>
  <c r="C1071" i="2"/>
  <c r="C1218" i="2"/>
  <c r="C1889" i="2"/>
  <c r="C1951" i="2"/>
  <c r="C2164" i="2"/>
  <c r="C2292" i="2"/>
  <c r="C2357" i="2"/>
  <c r="C2063" i="2"/>
  <c r="C2334" i="2"/>
  <c r="C2344" i="2"/>
  <c r="C2391" i="2"/>
  <c r="C2452" i="2"/>
  <c r="C2544" i="2"/>
  <c r="C2691" i="2"/>
  <c r="C2754" i="2"/>
  <c r="C2982" i="2"/>
  <c r="C3045" i="2"/>
  <c r="C3299" i="2"/>
  <c r="C3676" i="2"/>
  <c r="C3795" i="2"/>
  <c r="C3955" i="2"/>
  <c r="C4104" i="2"/>
  <c r="C4227" i="2"/>
  <c r="C4602" i="2"/>
  <c r="C4701" i="2"/>
  <c r="D29" i="4"/>
  <c r="D572" i="2"/>
  <c r="D778" i="2"/>
  <c r="C2949" i="2"/>
  <c r="C3169" i="2"/>
  <c r="C3357" i="2"/>
  <c r="C3528" i="2"/>
  <c r="C3921" i="2"/>
  <c r="C4438" i="2"/>
  <c r="C4548" i="2"/>
  <c r="D369" i="2"/>
  <c r="D378" i="2"/>
  <c r="D641" i="2"/>
  <c r="D1480" i="2"/>
  <c r="D1510" i="2" s="1"/>
  <c r="D1844" i="2"/>
  <c r="D444" i="2"/>
  <c r="D514" i="2"/>
  <c r="D533" i="2" s="1"/>
  <c r="D1398" i="2"/>
  <c r="D3472" i="2"/>
  <c r="D171" i="2"/>
  <c r="D670" i="2"/>
  <c r="D1084" i="2"/>
  <c r="D1100" i="2" s="1"/>
  <c r="D1748" i="2"/>
  <c r="D1827" i="2"/>
  <c r="D1889" i="2"/>
  <c r="D4400" i="2"/>
  <c r="D4641" i="2"/>
  <c r="D3436" i="2"/>
  <c r="D3732" i="2"/>
  <c r="D3743" i="2" s="1"/>
  <c r="D4392" i="2"/>
  <c r="D4438" i="2"/>
  <c r="D4443" i="2"/>
  <c r="D4537" i="2"/>
  <c r="D4814" i="2"/>
  <c r="D1390" i="2"/>
  <c r="D1566" i="2"/>
  <c r="D2714" i="2"/>
  <c r="D3528" i="2"/>
  <c r="D3804" i="2"/>
  <c r="D3934" i="2"/>
  <c r="D4104" i="2"/>
  <c r="D4489" i="2"/>
  <c r="D4615" i="2"/>
  <c r="D4701" i="2"/>
  <c r="D4809" i="2"/>
  <c r="D4881" i="2"/>
  <c r="D4895" i="2" s="1"/>
  <c r="D874" i="2"/>
  <c r="D1108" i="2"/>
  <c r="D1178" i="2"/>
  <c r="D1191" i="2" s="1"/>
  <c r="D1273" i="2"/>
  <c r="D1287" i="2" s="1"/>
  <c r="D1659" i="2"/>
  <c r="D1677" i="2"/>
  <c r="D1730" i="2"/>
  <c r="D2410" i="2"/>
  <c r="D4020" i="2"/>
  <c r="D4329" i="2"/>
  <c r="D4362" i="2"/>
  <c r="D47" i="2"/>
  <c r="D187" i="2"/>
  <c r="D262" i="2"/>
  <c r="D794" i="2"/>
  <c r="D1764" i="2"/>
  <c r="D112" i="2"/>
  <c r="D391" i="2"/>
  <c r="D414" i="2" s="1"/>
  <c r="D758" i="2"/>
  <c r="D857" i="2"/>
  <c r="D1130" i="2"/>
  <c r="D1535" i="2"/>
  <c r="C2235" i="2"/>
  <c r="C3329" i="2"/>
  <c r="C2079" i="2"/>
  <c r="C2301" i="2"/>
  <c r="C2418" i="2"/>
  <c r="C2531" i="2"/>
  <c r="C2617" i="2"/>
  <c r="C3436" i="2"/>
  <c r="C4020" i="2"/>
  <c r="C4753" i="2"/>
  <c r="C1735" i="2"/>
  <c r="C2473" i="2"/>
  <c r="C2604" i="2"/>
  <c r="C3086" i="2"/>
  <c r="C3623" i="2"/>
  <c r="C4054" i="2"/>
  <c r="C4243" i="2"/>
  <c r="C2678" i="2"/>
  <c r="C2936" i="2"/>
  <c r="C2969" i="2"/>
  <c r="C3105" i="2"/>
  <c r="C3403" i="2"/>
  <c r="C3549" i="2"/>
  <c r="C4006" i="2"/>
  <c r="C2787" i="2"/>
  <c r="C2899" i="2"/>
  <c r="C3070" i="2"/>
  <c r="C3151" i="2"/>
  <c r="C3342" i="2"/>
  <c r="C4183" i="2"/>
  <c r="C4557" i="2"/>
  <c r="C4688" i="2"/>
  <c r="C782" i="14"/>
  <c r="C773" i="14"/>
  <c r="C764" i="14"/>
  <c r="C752" i="14"/>
  <c r="C682" i="14"/>
  <c r="C681" i="14" s="1"/>
  <c r="C685" i="14" s="1"/>
  <c r="C671" i="14"/>
  <c r="C670" i="14" s="1"/>
  <c r="C673" i="14" s="1"/>
  <c r="C662" i="14"/>
  <c r="C650" i="14"/>
  <c r="C638" i="14"/>
  <c r="C626" i="14"/>
  <c r="C611" i="14"/>
  <c r="C610" i="14" s="1"/>
  <c r="C614" i="14" s="1"/>
  <c r="C602" i="14"/>
  <c r="C588" i="14"/>
  <c r="C587" i="14" s="1"/>
  <c r="C590" i="14" s="1"/>
  <c r="C579" i="14"/>
  <c r="C564" i="14"/>
  <c r="C563" i="14" s="1"/>
  <c r="C567" i="14" s="1"/>
  <c r="C555" i="14"/>
  <c r="C531" i="14"/>
  <c r="C519" i="14"/>
  <c r="C507" i="14"/>
  <c r="C495" i="14"/>
  <c r="C483" i="14"/>
  <c r="C471" i="14"/>
  <c r="C459" i="14"/>
  <c r="C447" i="14"/>
  <c r="C435" i="14"/>
  <c r="C411" i="14"/>
  <c r="C399" i="14"/>
  <c r="C387" i="14"/>
  <c r="C375" i="14"/>
  <c r="C363" i="14"/>
  <c r="C351" i="14"/>
  <c r="C180" i="14"/>
  <c r="C179" i="14" s="1"/>
  <c r="C182" i="14" s="1"/>
  <c r="C171" i="14"/>
  <c r="C160" i="14"/>
  <c r="C148" i="14"/>
  <c r="C136" i="14"/>
  <c r="C122" i="14"/>
  <c r="C121" i="14" s="1"/>
  <c r="C124" i="14" s="1"/>
  <c r="C102" i="14"/>
  <c r="C90" i="14"/>
  <c r="D241" i="4"/>
  <c r="D229" i="4"/>
  <c r="D51" i="4" s="1"/>
  <c r="D85" i="4"/>
  <c r="D4448" i="2" l="1"/>
  <c r="D4607" i="2"/>
  <c r="D1704" i="2"/>
  <c r="D1404" i="2"/>
  <c r="D3078" i="2"/>
  <c r="D1034" i="2"/>
  <c r="C236" i="2"/>
  <c r="C1321" i="2"/>
  <c r="C1170" i="2"/>
  <c r="C3668" i="2"/>
  <c r="C3078" i="2"/>
  <c r="C4895" i="2"/>
  <c r="C1076" i="2"/>
  <c r="C1191" i="2"/>
  <c r="C414" i="2"/>
  <c r="C1472" i="2"/>
  <c r="C3743" i="2"/>
  <c r="C3110" i="2"/>
  <c r="C1265" i="2"/>
  <c r="C564" i="2"/>
  <c r="D4012" i="2"/>
  <c r="C1100" i="2"/>
  <c r="C1287" i="2"/>
  <c r="C3699" i="2"/>
  <c r="C1034" i="2"/>
  <c r="D1894" i="2"/>
  <c r="C1704" i="2"/>
  <c r="D506" i="2"/>
  <c r="C20" i="2"/>
  <c r="C4870" i="2"/>
  <c r="C1894" i="2"/>
  <c r="C506" i="2"/>
  <c r="C1352" i="2"/>
  <c r="C972" i="2"/>
  <c r="C4607" i="2"/>
  <c r="C2808" i="2"/>
  <c r="C3005" i="2"/>
  <c r="C4448" i="2"/>
  <c r="C1919" i="2"/>
  <c r="C4012" i="2"/>
  <c r="C2536" i="2"/>
  <c r="C1510" i="2"/>
  <c r="C42" i="4"/>
  <c r="C21" i="4"/>
  <c r="C1543" i="2"/>
  <c r="C241" i="4"/>
  <c r="C57" i="4" s="1"/>
  <c r="D1446" i="2"/>
  <c r="C4405" i="2"/>
  <c r="D4405" i="2"/>
  <c r="C1446" i="2"/>
  <c r="D3542" i="2"/>
  <c r="D3556" i="2" s="1"/>
  <c r="C3542" i="2"/>
  <c r="C436" i="2"/>
  <c r="C229" i="4"/>
  <c r="C227" i="4"/>
  <c r="D36" i="4"/>
  <c r="D30" i="4"/>
  <c r="D245" i="4"/>
  <c r="D286" i="2"/>
  <c r="D2383" i="2"/>
  <c r="D31" i="4"/>
  <c r="D4235" i="2"/>
  <c r="C2410" i="2"/>
  <c r="D33" i="4"/>
  <c r="C236" i="4"/>
  <c r="C44" i="4"/>
  <c r="C263" i="4"/>
  <c r="C60" i="4"/>
  <c r="D2841" i="2"/>
  <c r="C232" i="4"/>
  <c r="D2941" i="2"/>
  <c r="D44" i="4"/>
  <c r="C268" i="4"/>
  <c r="D52" i="4"/>
  <c r="C245" i="4"/>
  <c r="D231" i="4"/>
  <c r="D28" i="4"/>
  <c r="D263" i="4"/>
  <c r="D262" i="4" s="1"/>
  <c r="D252" i="4" s="1"/>
  <c r="D37" i="4"/>
  <c r="D27" i="4"/>
  <c r="D26" i="4"/>
  <c r="D57" i="4"/>
  <c r="D56" i="4" s="1"/>
  <c r="D240" i="4"/>
  <c r="D227" i="4"/>
  <c r="D104" i="4"/>
  <c r="D16" i="4" s="1"/>
  <c r="D92" i="4"/>
  <c r="D10" i="4"/>
  <c r="D6" i="4" s="1"/>
  <c r="D77" i="4"/>
  <c r="C533" i="2"/>
  <c r="C786" i="2"/>
  <c r="D3242" i="2"/>
  <c r="D3212" i="2"/>
  <c r="D147" i="2"/>
  <c r="C2055" i="2"/>
  <c r="D1226" i="2"/>
  <c r="D4481" i="2"/>
  <c r="C3724" i="2"/>
  <c r="D470" i="2"/>
  <c r="D212" i="2"/>
  <c r="D1740" i="2"/>
  <c r="D2568" i="2"/>
  <c r="D3334" i="2"/>
  <c r="D2444" i="2"/>
  <c r="D3847" i="2"/>
  <c r="D3365" i="2"/>
  <c r="D3037" i="2"/>
  <c r="D1990" i="2"/>
  <c r="D2180" i="2"/>
  <c r="D4153" i="2"/>
  <c r="C2841" i="2"/>
  <c r="C104" i="2"/>
  <c r="C924" i="2"/>
  <c r="D3271" i="2"/>
  <c r="D849" i="2"/>
  <c r="D3966" i="2"/>
  <c r="D2026" i="2"/>
  <c r="D924" i="2"/>
  <c r="D3175" i="2"/>
  <c r="D2509" i="2"/>
  <c r="D4191" i="2"/>
  <c r="D3143" i="2"/>
  <c r="D4563" i="2"/>
  <c r="D2648" i="2"/>
  <c r="C2609" i="2"/>
  <c r="C3966" i="2"/>
  <c r="C3395" i="2"/>
  <c r="C4851" i="2"/>
  <c r="C3880" i="2"/>
  <c r="C3271" i="2"/>
  <c r="C2509" i="2"/>
  <c r="C2227" i="2"/>
  <c r="C212" i="2"/>
  <c r="C3365" i="2"/>
  <c r="C3555" i="2"/>
  <c r="C3847" i="2"/>
  <c r="C3242" i="2"/>
  <c r="C147" i="2"/>
  <c r="D2089" i="2"/>
  <c r="C4651" i="2"/>
  <c r="C4824" i="2"/>
  <c r="D711" i="2"/>
  <c r="C3175" i="2"/>
  <c r="C2941" i="2"/>
  <c r="C1803" i="2"/>
  <c r="C4046" i="2"/>
  <c r="D3926" i="2"/>
  <c r="C2383" i="2"/>
  <c r="C887" i="2"/>
  <c r="C1740" i="2"/>
  <c r="C4321" i="2"/>
  <c r="C2714" i="2"/>
  <c r="C1226" i="2"/>
  <c r="C2026" i="2"/>
  <c r="C1668" i="2"/>
  <c r="D2910" i="2"/>
  <c r="D4824" i="2"/>
  <c r="C2568" i="2"/>
  <c r="C2180" i="2"/>
  <c r="C1836" i="2"/>
  <c r="C286" i="2"/>
  <c r="D3428" i="2"/>
  <c r="D4651" i="2"/>
  <c r="D594" i="2"/>
  <c r="C3809" i="2"/>
  <c r="C3304" i="2"/>
  <c r="C594" i="2"/>
  <c r="C1772" i="2"/>
  <c r="C3212" i="2"/>
  <c r="C323" i="2"/>
  <c r="C4563" i="2"/>
  <c r="C2974" i="2"/>
  <c r="D436" i="2"/>
  <c r="C1956" i="2"/>
  <c r="C2875" i="2"/>
  <c r="C1139" i="2"/>
  <c r="C2133" i="2"/>
  <c r="C179" i="2"/>
  <c r="C383" i="2"/>
  <c r="C849" i="2"/>
  <c r="D2478" i="2"/>
  <c r="D1956" i="2"/>
  <c r="C3143" i="2"/>
  <c r="C1990" i="2"/>
  <c r="D1574" i="2"/>
  <c r="D4771" i="2"/>
  <c r="D4277" i="2"/>
  <c r="D633" i="2"/>
  <c r="C470" i="2"/>
  <c r="C1866" i="2"/>
  <c r="D3395" i="2"/>
  <c r="C3926" i="2"/>
  <c r="D2779" i="2"/>
  <c r="C1636" i="2"/>
  <c r="C1574" i="2"/>
  <c r="C750" i="2"/>
  <c r="D4693" i="2"/>
  <c r="C3428" i="2"/>
  <c r="C2478" i="2"/>
  <c r="C2648" i="2"/>
  <c r="C3334" i="2"/>
  <c r="C2266" i="2"/>
  <c r="D1636" i="2"/>
  <c r="D1543" i="2"/>
  <c r="D786" i="2"/>
  <c r="D750" i="2"/>
  <c r="D4321" i="2"/>
  <c r="D383" i="2"/>
  <c r="C4191" i="2"/>
  <c r="C633" i="2"/>
  <c r="D2306" i="2"/>
  <c r="D1668" i="2"/>
  <c r="D4109" i="2"/>
  <c r="D2683" i="2"/>
  <c r="D3809" i="2"/>
  <c r="D2609" i="2"/>
  <c r="C2349" i="2"/>
  <c r="C3037" i="2"/>
  <c r="C3481" i="2"/>
  <c r="D4046" i="2"/>
  <c r="D2746" i="2"/>
  <c r="D1606" i="2"/>
  <c r="C4481" i="2"/>
  <c r="C4771" i="2"/>
  <c r="C2444" i="2"/>
  <c r="D1836" i="2"/>
  <c r="D2875" i="2"/>
  <c r="C3615" i="2"/>
  <c r="D2227" i="2"/>
  <c r="D179" i="2"/>
  <c r="D2349" i="2"/>
  <c r="D675" i="2"/>
  <c r="C4235" i="2"/>
  <c r="C675" i="2"/>
  <c r="C1606" i="2"/>
  <c r="D4354" i="2"/>
  <c r="C4354" i="2"/>
  <c r="D2266" i="2"/>
  <c r="D1772" i="2"/>
  <c r="D2974" i="2"/>
  <c r="D2055" i="2"/>
  <c r="D104" i="2"/>
  <c r="C2910" i="2"/>
  <c r="D323" i="2"/>
  <c r="C2779" i="2"/>
  <c r="C2089" i="2"/>
  <c r="C2746" i="2"/>
  <c r="C2683" i="2"/>
  <c r="C2306" i="2"/>
  <c r="D887" i="2"/>
  <c r="D56" i="2"/>
  <c r="D1803" i="2"/>
  <c r="D2133" i="2"/>
  <c r="D3481" i="2"/>
  <c r="C711" i="2"/>
  <c r="C4693" i="2"/>
  <c r="D1139" i="2"/>
  <c r="D3615" i="2"/>
  <c r="D1866" i="2"/>
  <c r="C4109" i="2"/>
  <c r="C4153" i="2"/>
  <c r="C4277" i="2"/>
  <c r="C64" i="14"/>
  <c r="C78" i="14"/>
  <c r="C717" i="14"/>
  <c r="C266" i="14"/>
  <c r="C737" i="14"/>
  <c r="C240" i="4" l="1"/>
  <c r="C56" i="4"/>
  <c r="C51" i="4"/>
  <c r="C16" i="4"/>
  <c r="C14" i="4"/>
  <c r="C56" i="2"/>
  <c r="D59" i="4"/>
  <c r="D58" i="4" s="1"/>
  <c r="D55" i="4" s="1"/>
  <c r="D244" i="4"/>
  <c r="D239" i="4" s="1"/>
  <c r="D43" i="4"/>
  <c r="D40" i="4" s="1"/>
  <c r="C10" i="4"/>
  <c r="C239" i="14"/>
  <c r="C50" i="4"/>
  <c r="C226" i="4"/>
  <c r="C4896" i="2"/>
  <c r="D99" i="4"/>
  <c r="D15" i="4" s="1"/>
  <c r="C312" i="14"/>
  <c r="C32" i="4"/>
  <c r="C244" i="4"/>
  <c r="C59" i="4"/>
  <c r="C28" i="4"/>
  <c r="C33" i="4"/>
  <c r="C27" i="4"/>
  <c r="C30" i="4"/>
  <c r="C66" i="4"/>
  <c r="C262" i="4"/>
  <c r="C36" i="4"/>
  <c r="C67" i="4"/>
  <c r="C54" i="4"/>
  <c r="C231" i="4"/>
  <c r="C53" i="4"/>
  <c r="C31" i="4"/>
  <c r="D66" i="4"/>
  <c r="D65" i="4" s="1"/>
  <c r="D61" i="4" s="1"/>
  <c r="D35" i="4"/>
  <c r="D25" i="4"/>
  <c r="D50" i="4"/>
  <c r="D49" i="4" s="1"/>
  <c r="D48" i="4" s="1"/>
  <c r="D226" i="4"/>
  <c r="D225" i="4" s="1"/>
  <c r="D14" i="4"/>
  <c r="D4896" i="2"/>
  <c r="D1669" i="2"/>
  <c r="C1669" i="2"/>
  <c r="C3556" i="2"/>
  <c r="C339" i="14"/>
  <c r="D91" i="4" l="1"/>
  <c r="D76" i="4" s="1"/>
  <c r="D138" i="4" s="1"/>
  <c r="D13" i="4"/>
  <c r="D5" i="4" s="1"/>
  <c r="C49" i="4"/>
  <c r="C6" i="4"/>
  <c r="C15" i="4"/>
  <c r="C138" i="4"/>
  <c r="D224" i="4"/>
  <c r="C225" i="4"/>
  <c r="C252" i="4"/>
  <c r="C239" i="4"/>
  <c r="C65" i="4"/>
  <c r="C37" i="4"/>
  <c r="C52" i="4"/>
  <c r="C38" i="4"/>
  <c r="C26" i="4"/>
  <c r="C34" i="4"/>
  <c r="C29" i="4"/>
  <c r="C58" i="4"/>
  <c r="D217" i="4"/>
  <c r="D47" i="4"/>
  <c r="D24" i="4"/>
  <c r="C13" i="4" l="1"/>
  <c r="C5" i="4" s="1"/>
  <c r="C35" i="4"/>
  <c r="C43" i="4"/>
  <c r="C25" i="4"/>
  <c r="C48" i="4"/>
  <c r="C55" i="4"/>
  <c r="C61" i="4"/>
  <c r="C224" i="4"/>
  <c r="D39" i="4"/>
  <c r="D45" i="4" s="1"/>
  <c r="D69" i="4" s="1"/>
  <c r="C40" i="4" l="1"/>
  <c r="C24" i="4"/>
  <c r="C217" i="4"/>
  <c r="C47" i="4"/>
  <c r="C39" i="4" l="1"/>
  <c r="C45" i="4" l="1"/>
  <c r="C69" i="4" l="1"/>
</calcChain>
</file>

<file path=xl/sharedStrings.xml><?xml version="1.0" encoding="utf-8"?>
<sst xmlns="http://schemas.openxmlformats.org/spreadsheetml/2006/main" count="5462" uniqueCount="771">
  <si>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</si>
  <si>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</si>
  <si>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</si>
  <si>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</si>
  <si>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</si>
  <si>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</si>
  <si>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</si>
  <si>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</si>
  <si>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</si>
  <si>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</si>
  <si>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</si>
  <si>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</si>
  <si>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</si>
  <si>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</si>
  <si>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</si>
  <si>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</si>
  <si>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</si>
  <si>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</si>
  <si>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</si>
  <si>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BUDžET REPUBLIKE SRPSKE ZA 2023 -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</si>
  <si>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</si>
  <si>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</si>
  <si>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</si>
  <si>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</si>
  <si>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</si>
  <si>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</si>
  <si>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</si>
  <si>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</si>
  <si>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</si>
  <si>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</si>
  <si>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BUDžET REPUBLIKE SRPSKE ZA 2023 - BUDžETSKI PRIHODI I PRIMICI ZA NEFINANSIJSKU IMOVINU</t>
  </si>
  <si>
    <t>PRIMICI ZA NEFINANSIJSKU IMOVINU</t>
  </si>
  <si>
    <t>UKUPNI BUDžETSKI PRIHODI I PRIMICI ZA NEFINANSIJSKU IMOVINU</t>
  </si>
  <si>
    <t>BUDžET REPUBLIKE SRPSKE ZA 2023 -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</si>
  <si>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</si>
  <si>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</si>
  <si>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</si>
  <si>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</si>
  <si>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2023 - FUNKCIONALNA KLASIFIKACIJA RASHODA I NETO IZDATAKA ZA NEFINANSIJSKU IMOVINU </t>
  </si>
  <si>
    <t>BUDžET REPUBLIKE SRPSKE ZA 2023 -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</si>
  <si>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</si>
  <si>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</si>
  <si>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</si>
  <si>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</si>
  <si>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</si>
  <si>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</si>
  <si>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</si>
  <si>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</si>
  <si>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</si>
  <si>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</si>
  <si>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</si>
  <si>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</si>
  <si>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</si>
  <si>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</si>
  <si>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</si>
  <si>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</si>
  <si>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</si>
  <si>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Budžet Republike Srpske za 2023. godinu
(Fond 01)</t>
  </si>
  <si>
    <t>Budžet Republike Srpske za
2023.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</si>
  <si>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</si>
  <si>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</si>
  <si>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</si>
  <si>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</si>
  <si>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</si>
  <si>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</si>
  <si>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</si>
  <si>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</si>
  <si>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</si>
  <si>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</si>
  <si>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</si>
  <si>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</si>
  <si>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</si>
  <si>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</si>
  <si>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</si>
  <si>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</si>
  <si>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</si>
  <si>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</si>
  <si>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</si>
  <si>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</si>
  <si>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</si>
  <si>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</si>
  <si>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</si>
  <si>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</si>
  <si>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</si>
  <si>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</si>
  <si>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</si>
  <si>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</si>
  <si>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</si>
  <si>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</si>
  <si>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</si>
  <si>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</si>
  <si>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</si>
  <si>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</si>
  <si>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</si>
  <si>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</si>
  <si>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</si>
  <si>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</si>
  <si>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</si>
  <si>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</si>
  <si>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</si>
  <si>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</si>
  <si>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</si>
  <si>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</si>
  <si>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</si>
  <si>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</si>
  <si>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</si>
  <si>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</si>
  <si>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</si>
  <si>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</si>
  <si>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</si>
  <si>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</si>
  <si>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</si>
  <si>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</si>
  <si>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</si>
  <si>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</si>
  <si>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</si>
  <si>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</si>
  <si>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</si>
  <si>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</si>
  <si>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</si>
  <si>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</si>
  <si>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</si>
  <si>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</si>
  <si>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</si>
  <si>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</si>
  <si>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</si>
  <si>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</si>
  <si>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</si>
  <si>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</si>
  <si>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</si>
  <si>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</si>
  <si>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</si>
  <si>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</si>
  <si>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</si>
  <si>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</si>
  <si>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</si>
  <si>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</si>
  <si>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</si>
  <si>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</si>
  <si>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</si>
  <si>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</si>
  <si>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</si>
  <si>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</si>
  <si>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</si>
  <si>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</si>
  <si>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</si>
  <si>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</si>
  <si>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</si>
  <si>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</si>
  <si>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</si>
  <si>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</si>
  <si>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</si>
  <si>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</si>
  <si>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</si>
  <si>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</si>
  <si>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</si>
  <si>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</si>
  <si>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</si>
  <si>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</si>
  <si>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</si>
  <si>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</si>
  <si>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</si>
  <si>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</si>
  <si>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</si>
  <si>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</si>
  <si>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</si>
  <si>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</si>
  <si>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</si>
  <si>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</si>
  <si>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</si>
  <si>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</si>
  <si>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</si>
  <si>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</si>
  <si>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</si>
  <si>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</si>
  <si>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</si>
  <si>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</si>
  <si>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</si>
  <si>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</si>
  <si>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</si>
  <si>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</si>
  <si>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</si>
  <si>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</si>
  <si>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</si>
  <si>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</si>
  <si>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</si>
  <si>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</si>
  <si>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</si>
  <si>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</si>
  <si>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</si>
  <si>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</si>
  <si>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</si>
  <si>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</si>
  <si>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</si>
  <si>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</si>
  <si>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</si>
  <si>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</si>
  <si>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</si>
  <si>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</si>
  <si>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</si>
  <si>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</si>
  <si>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</si>
  <si>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</si>
  <si>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</si>
  <si>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</si>
  <si>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</si>
  <si>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</si>
  <si>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</si>
  <si>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</si>
  <si>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</si>
  <si>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</si>
  <si>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</si>
  <si>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</si>
  <si>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</si>
  <si>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</si>
  <si>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</si>
  <si>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</si>
  <si>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</si>
  <si>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</si>
  <si>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</si>
  <si>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</si>
  <si>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</si>
  <si>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</si>
  <si>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</si>
  <si>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</si>
  <si>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</si>
  <si>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</si>
  <si>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BUDžET REPUBLIKE SRPSKE ZA 2023 -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</si>
  <si>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</si>
  <si>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</si>
  <si>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</si>
  <si>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</si>
  <si>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</si>
  <si>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</si>
  <si>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</si>
  <si>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</si>
  <si>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</si>
  <si>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</si>
  <si>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</si>
  <si>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</si>
  <si>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</si>
  <si>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</si>
  <si>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</si>
  <si>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</si>
  <si>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</si>
  <si>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</si>
  <si>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</si>
  <si>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</si>
  <si>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</si>
  <si>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</si>
  <si>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</si>
  <si>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</si>
  <si>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</si>
  <si>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</si>
  <si>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</si>
  <si>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</si>
  <si>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</si>
  <si>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Budžet Republike Srpske za
2023. godinu
(Fond 01)</t>
  </si>
  <si>
    <t>Finansiranje izborne kampanje u RS</t>
  </si>
  <si>
    <t>Tekući grantovi u inostranstvo</t>
  </si>
  <si>
    <t>Ostali tekući grantovi u zemlji</t>
  </si>
  <si>
    <t>Ostali kapitalni grantovi u zemlji</t>
  </si>
  <si>
    <t xml:space="preserve">Ostali kapitalni grantovi u inostranstvo 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</si>
  <si>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</si>
  <si>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</si>
  <si>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</si>
  <si>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</si>
  <si>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</si>
  <si>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</si>
  <si>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</si>
  <si>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</si>
  <si>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</si>
  <si>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</si>
  <si>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</si>
  <si>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</si>
  <si>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Tekuće doznake PPB, RVI i CŽR - ostalo</t>
  </si>
  <si>
    <t>Tekući grant za projekat Male olimpijske igre</t>
  </si>
  <si>
    <t>B u dž e t s k a   r e z e r v a</t>
  </si>
  <si>
    <t>Tekuće pomoći mladima</t>
  </si>
  <si>
    <t>Ukupno Ino dug: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</si>
  <si>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</si>
  <si>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</si>
  <si>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</si>
  <si>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</si>
  <si>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</si>
  <si>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</si>
  <si>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</si>
  <si>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</si>
  <si>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</si>
  <si>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</si>
  <si>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Tekući grantovi javnim nefinansijskim subjektima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</si>
  <si>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</si>
  <si>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</si>
  <si>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</si>
  <si>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</si>
  <si>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</si>
  <si>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</si>
  <si>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</si>
  <si>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</si>
  <si>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</si>
  <si>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</si>
  <si>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</si>
  <si>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</si>
  <si>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</si>
  <si>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</si>
  <si>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po osnovu kamata na primljene zajmove  u zemlji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</si>
  <si>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</si>
  <si>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</si>
  <si>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</si>
  <si>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</si>
  <si>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</si>
  <si>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</si>
  <si>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</si>
  <si>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</si>
  <si>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</si>
  <si>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</si>
  <si>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</si>
  <si>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</si>
  <si>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</si>
  <si>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</si>
  <si>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</si>
  <si>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</si>
  <si>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</si>
  <si>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</si>
  <si>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</si>
  <si>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</si>
  <si>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</si>
  <si>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</si>
  <si>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</si>
  <si>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Izdaci za otplatu neizmirenih obaveza iz ranijih godina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</si>
  <si>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</si>
  <si>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</si>
  <si>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</si>
  <si>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</si>
  <si>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</si>
  <si>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</si>
  <si>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</si>
  <si>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Izdaci za licence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</si>
  <si>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</si>
  <si>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</si>
  <si>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</si>
  <si>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</si>
  <si>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</si>
  <si>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 xml:space="preserve">Tekući grant humanitarnim organizacijama i udruženjima 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</si>
  <si>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</si>
  <si>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</si>
  <si>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</si>
  <si>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</si>
  <si>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</si>
  <si>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</si>
  <si>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</si>
  <si>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</si>
  <si>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</si>
  <si>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</si>
  <si>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</si>
  <si>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</si>
  <si>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</si>
  <si>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</si>
  <si>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</si>
  <si>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</si>
  <si>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</si>
  <si>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</si>
  <si>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</si>
  <si>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</si>
  <si>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</si>
  <si>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</si>
  <si>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</si>
  <si>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</si>
  <si>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</si>
  <si>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</si>
  <si>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</si>
  <si>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</si>
  <si>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</si>
  <si>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</si>
  <si>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</si>
  <si>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</si>
  <si>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</si>
  <si>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</si>
  <si>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</si>
  <si>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</si>
  <si>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</si>
  <si>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</si>
  <si>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</si>
  <si>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</si>
  <si>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</si>
  <si>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</si>
  <si>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</si>
  <si>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</si>
  <si>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</si>
  <si>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</si>
  <si>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</si>
  <si>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</si>
  <si>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</si>
  <si>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</si>
  <si>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</si>
  <si>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</si>
  <si>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</si>
  <si>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</si>
  <si>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</si>
  <si>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</si>
  <si>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</si>
  <si>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</si>
  <si>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</si>
  <si>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</si>
  <si>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</si>
  <si>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</si>
  <si>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</si>
  <si>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</si>
  <si>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</si>
  <si>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</si>
  <si>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</si>
  <si>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</si>
  <si>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</si>
  <si>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</si>
  <si>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</si>
  <si>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</si>
  <si>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</si>
  <si>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</si>
  <si>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</si>
  <si>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</si>
  <si>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</si>
  <si>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</si>
  <si>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</si>
  <si>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Transfer Agenciji za visoko obrazovanje Republike Srpske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</si>
  <si>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</si>
  <si>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</si>
  <si>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</si>
  <si>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</si>
  <si>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</si>
  <si>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</si>
  <si>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</si>
  <si>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</si>
  <si>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</si>
  <si>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</si>
  <si>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</si>
  <si>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</si>
  <si>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</si>
  <si>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</si>
  <si>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</si>
  <si>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</si>
  <si>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</si>
  <si>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</si>
  <si>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</si>
  <si>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</si>
  <si>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</si>
  <si>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</si>
  <si>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</si>
  <si>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Rashodi iz transakcija razmjene unutar iste jedinice vlasti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</si>
  <si>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</si>
  <si>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</si>
  <si>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</si>
  <si>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</si>
  <si>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</si>
  <si>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</si>
  <si>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Kapitalne pomoći porodicama palih boraca, RVI i CŽR</t>
  </si>
  <si>
    <t>Tekuće pomoći penzionerima i borcima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</si>
  <si>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</si>
  <si>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</si>
  <si>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</si>
  <si>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</si>
  <si>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</si>
  <si>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</si>
  <si>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</si>
  <si>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</si>
  <si>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</si>
  <si>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</si>
  <si>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</si>
  <si>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</si>
  <si>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</si>
  <si>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</si>
  <si>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</si>
  <si>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</si>
  <si>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</si>
  <si>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</si>
  <si>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</si>
  <si>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</si>
  <si>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</si>
  <si>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</si>
  <si>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</si>
  <si>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</si>
  <si>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</si>
  <si>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</si>
  <si>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 unutar iste jedinice vlasti - Fond solidarnosti za obnovu Republike Srpske</t>
  </si>
  <si>
    <t>Izdaci po osnovu povrata poreza na dohodak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</si>
  <si>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</si>
  <si>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</si>
  <si>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</si>
  <si>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</si>
  <si>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</si>
  <si>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</si>
  <si>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</si>
  <si>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</si>
  <si>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</si>
  <si>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</si>
  <si>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po osnovu inicijalnih sredstava za početak rada Republičke direkcije za investicije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</si>
  <si>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</si>
  <si>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</si>
  <si>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</si>
  <si>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</si>
  <si>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</si>
  <si>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Tekući grantovi vjerskim i etničkim organizacijama i udruženjima</t>
  </si>
  <si>
    <t>Kapitalni 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</si>
  <si>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</si>
  <si>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</si>
  <si>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</si>
  <si>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</si>
  <si>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</si>
  <si>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</si>
  <si>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</si>
  <si>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</si>
  <si>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</si>
  <si>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</si>
  <si>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</si>
  <si>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</si>
  <si>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</si>
  <si>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</si>
  <si>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</si>
  <si>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</si>
  <si>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</si>
  <si>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</si>
  <si>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Novčana pomoć nezaposlenoj djeci poginulih boraca odbrambeno-otadžbinskog rata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</si>
  <si>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</si>
  <si>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</si>
  <si>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</si>
  <si>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</si>
  <si>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</si>
  <si>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</si>
  <si>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</si>
  <si>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</si>
  <si>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</si>
  <si>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</si>
  <si>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</si>
  <si>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</si>
  <si>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</si>
  <si>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</si>
  <si>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</si>
  <si>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</si>
  <si>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</si>
  <si>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</si>
  <si>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</si>
  <si>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</si>
  <si>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</si>
  <si>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</si>
  <si>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</si>
  <si>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</si>
  <si>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</si>
  <si>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</si>
  <si>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</si>
  <si>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</si>
  <si>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</si>
  <si>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</si>
  <si>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</si>
  <si>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</si>
  <si>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</si>
  <si>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</si>
  <si>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</si>
  <si>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</si>
  <si>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</si>
  <si>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</si>
  <si>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</si>
  <si>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</si>
  <si>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</si>
  <si>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</si>
  <si>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</si>
  <si>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</si>
  <si>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</si>
  <si>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</si>
  <si>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100-118,200-271,300-333,400-438,500-548,600-624,700-724,800-860,900-964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</si>
  <si>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</si>
  <si>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</si>
  <si>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</si>
  <si>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</si>
  <si>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</si>
  <si>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</si>
  <si>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</si>
  <si>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</si>
  <si>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</si>
  <si>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</si>
  <si>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</si>
  <si>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</si>
  <si>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</si>
  <si>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</si>
  <si>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</si>
  <si>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</si>
  <si>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</si>
  <si>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</si>
  <si>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</si>
  <si>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</si>
  <si>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</si>
  <si>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</si>
  <si>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</si>
  <si>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</si>
  <si>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</si>
  <si>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</si>
  <si>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</si>
  <si>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</si>
  <si>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</si>
  <si>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</si>
  <si>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</si>
  <si>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</si>
  <si>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</si>
  <si>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</si>
  <si>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</si>
  <si>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</si>
  <si>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</si>
  <si>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</si>
  <si>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</si>
  <si>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</si>
  <si>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</si>
  <si>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</si>
  <si>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</si>
  <si>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</si>
  <si>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</si>
  <si>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</si>
  <si>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</si>
  <si>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</si>
  <si>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</si>
  <si>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</si>
  <si>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</si>
  <si>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</si>
  <si>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</si>
  <si>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</si>
  <si>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</si>
  <si>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</si>
  <si>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</si>
  <si>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</si>
  <si>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</si>
  <si>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</si>
  <si>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</si>
  <si>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</si>
  <si>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</si>
  <si>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</si>
  <si>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</si>
  <si>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</si>
  <si>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</si>
  <si>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</si>
  <si>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</si>
  <si>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</si>
  <si>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</si>
  <si>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</si>
  <si>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</si>
  <si>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</si>
  <si>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</si>
  <si>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</si>
  <si>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</si>
  <si>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</si>
  <si>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</si>
  <si>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</si>
  <si>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</si>
  <si>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</si>
  <si>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</si>
  <si>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</si>
  <si>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</si>
  <si>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</si>
  <si>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</si>
  <si>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</si>
  <si>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</si>
  <si>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</si>
  <si>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</si>
  <si>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</si>
  <si>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</si>
  <si>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</si>
  <si>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</si>
  <si>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</si>
  <si>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</si>
  <si>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</si>
  <si>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za naučnotehnološki razvoj, visoko obrazovanje i informaciono društvo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</si>
  <si>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</si>
  <si>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</si>
  <si>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</si>
  <si>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</si>
  <si>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</si>
  <si>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</si>
  <si>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</si>
  <si>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</si>
  <si>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</si>
  <si>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</si>
  <si>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</si>
  <si>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</si>
  <si>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</si>
  <si>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</si>
  <si>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</si>
  <si>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</si>
  <si>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</si>
  <si>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</si>
  <si>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</si>
  <si>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</si>
  <si>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</si>
  <si>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</si>
  <si>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</si>
  <si>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</si>
  <si>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</si>
  <si>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</si>
  <si>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</si>
  <si>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</si>
  <si>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</si>
  <si>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</si>
  <si>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</si>
  <si>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</si>
  <si>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</si>
  <si>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</si>
  <si>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</si>
  <si>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</si>
  <si>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</si>
  <si>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</si>
  <si>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</si>
  <si>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</si>
  <si>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</si>
  <si>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</si>
  <si>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</si>
  <si>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</si>
  <si>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</si>
  <si>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</si>
  <si>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</si>
  <si>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</si>
  <si>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</si>
  <si>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</si>
  <si>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</si>
  <si>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</si>
  <si>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</si>
  <si>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</si>
  <si>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</si>
  <si>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</si>
  <si>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obaveze prema Fondu za zdravstveno osiguranje za zdravstvenu zaštitu boraca, vojnih invalida, PPB i CŽR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</si>
  <si>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</si>
  <si>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</si>
  <si>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</si>
  <si>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</si>
  <si>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</si>
  <si>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</si>
  <si>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</si>
  <si>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</si>
  <si>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</si>
  <si>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</si>
  <si>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</si>
  <si>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</si>
  <si>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</si>
  <si>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</si>
  <si>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</si>
  <si>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</si>
  <si>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</si>
  <si>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</si>
  <si>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</si>
  <si>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</si>
  <si>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</si>
  <si>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</si>
  <si>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</si>
  <si>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</si>
  <si>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</si>
  <si>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</si>
  <si>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</si>
  <si>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</si>
  <si>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</si>
  <si>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</si>
  <si>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</si>
  <si>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</si>
  <si>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</si>
  <si>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</si>
  <si>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</si>
  <si>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</si>
  <si>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</si>
  <si>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</si>
  <si>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</si>
  <si>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Ostali primici iz zemlje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</si>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</sst>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_-;\-* #,##0.00_-;_-* &quot;-&quot;??_-;_-@_-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2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6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224">
    <xf numFmtId="0" fontId="0" fillId="0" borderId="0" xfId="0"/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Protection="1"/>
    <xf numFmtId="0" fontId="34" fillId="0" borderId="0" xfId="2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applyFont="1" applyFill="1" applyBorder="1" applyProtection="1"/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wrapText="1"/>
    </xf>
    <xf numFmtId="3" fontId="32" fillId="0" borderId="0" xfId="2" applyNumberFormat="1" applyFont="1" applyFill="1" applyBorder="1" applyAlignment="1" applyProtection="1">
      <alignment horizontal="right" wrapText="1"/>
    </xf>
    <xf numFmtId="0" fontId="32" fillId="0" borderId="0" xfId="2" applyFont="1" applyFill="1" applyBorder="1" applyAlignment="1" applyProtection="1">
      <alignment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9999"/>
      <color rgb="FFFFE5FF"/>
      <color rgb="FFFFCCFF"/>
      <color rgb="FFFFFFFF"/>
      <color rgb="FFDDEBF7"/>
      <color rgb="FFCCCCFF"/>
      <color rgb="FFF3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view="pageBreakPreview" zoomScale="75" zoomScaleNormal="75" zoomScaleSheetLayoutView="75" workbookViewId="0">
      <pane xSplit="2" ySplit="4" topLeftCell="C281" activePane="bottomRight" state="frozen"/>
      <selection activeCell="J95" sqref="J95"/>
      <selection pane="topRight" activeCell="J95" sqref="J95"/>
      <selection pane="bottomLeft" activeCell="J95" sqref="J95"/>
      <selection pane="bottomRight" activeCell="I142" sqref="I142"/>
    </sheetView>
  </sheetViews>
  <sheetFormatPr defaultRowHeight="18.75" x14ac:dyDescent="0.2"/>
  <cols>
    <col min="1" max="1" width="16" style="24" customWidth="1"/>
    <col min="2" max="2" width="80.85546875" style="25" customWidth="1"/>
    <col min="3" max="4" width="24.7109375" style="23" customWidth="1"/>
    <col min="5" max="133" width="9.140625" style="23"/>
    <col min="134" max="134" width="9.140625" style="23" bestFit="1" customWidth="1"/>
    <col min="135" max="135" width="101.85546875" style="23" customWidth="1"/>
    <col min="136" max="136" width="16.5703125" style="23" bestFit="1" customWidth="1"/>
    <col min="137" max="137" width="9.140625" style="23" customWidth="1"/>
    <col min="138" max="389" width="9.140625" style="23"/>
    <col min="390" max="390" width="9.140625" style="23" bestFit="1" customWidth="1"/>
    <col min="391" max="391" width="101.85546875" style="23" customWidth="1"/>
    <col min="392" max="392" width="16.5703125" style="23" bestFit="1" customWidth="1"/>
    <col min="393" max="393" width="9.140625" style="23" customWidth="1"/>
    <col min="394" max="645" width="9.140625" style="23"/>
    <col min="646" max="646" width="9.140625" style="23" bestFit="1" customWidth="1"/>
    <col min="647" max="647" width="101.85546875" style="23" customWidth="1"/>
    <col min="648" max="648" width="16.5703125" style="23" bestFit="1" customWidth="1"/>
    <col min="649" max="649" width="9.140625" style="23" customWidth="1"/>
    <col min="650" max="901" width="9.140625" style="23"/>
    <col min="902" max="902" width="9.140625" style="23" bestFit="1" customWidth="1"/>
    <col min="903" max="903" width="101.85546875" style="23" customWidth="1"/>
    <col min="904" max="904" width="16.5703125" style="23" bestFit="1" customWidth="1"/>
    <col min="905" max="905" width="9.140625" style="23" customWidth="1"/>
    <col min="906" max="1157" width="9.140625" style="23"/>
    <col min="1158" max="1158" width="9.140625" style="23" bestFit="1" customWidth="1"/>
    <col min="1159" max="1159" width="101.85546875" style="23" customWidth="1"/>
    <col min="1160" max="1160" width="16.5703125" style="23" bestFit="1" customWidth="1"/>
    <col min="1161" max="1161" width="9.140625" style="23" customWidth="1"/>
    <col min="1162" max="1413" width="9.140625" style="23"/>
    <col min="1414" max="1414" width="9.140625" style="23" bestFit="1" customWidth="1"/>
    <col min="1415" max="1415" width="101.85546875" style="23" customWidth="1"/>
    <col min="1416" max="1416" width="16.5703125" style="23" bestFit="1" customWidth="1"/>
    <col min="1417" max="1417" width="9.140625" style="23" customWidth="1"/>
    <col min="1418" max="1669" width="9.140625" style="23"/>
    <col min="1670" max="1670" width="9.140625" style="23" bestFit="1" customWidth="1"/>
    <col min="1671" max="1671" width="101.85546875" style="23" customWidth="1"/>
    <col min="1672" max="1672" width="16.5703125" style="23" bestFit="1" customWidth="1"/>
    <col min="1673" max="1673" width="9.140625" style="23" customWidth="1"/>
    <col min="1674" max="1925" width="9.140625" style="23"/>
    <col min="1926" max="1926" width="9.140625" style="23" bestFit="1" customWidth="1"/>
    <col min="1927" max="1927" width="101.85546875" style="23" customWidth="1"/>
    <col min="1928" max="1928" width="16.5703125" style="23" bestFit="1" customWidth="1"/>
    <col min="1929" max="1929" width="9.140625" style="23" customWidth="1"/>
    <col min="1930" max="2181" width="9.140625" style="23"/>
    <col min="2182" max="2182" width="9.140625" style="23" bestFit="1" customWidth="1"/>
    <col min="2183" max="2183" width="101.85546875" style="23" customWidth="1"/>
    <col min="2184" max="2184" width="16.5703125" style="23" bestFit="1" customWidth="1"/>
    <col min="2185" max="2185" width="9.140625" style="23" customWidth="1"/>
    <col min="2186" max="2437" width="9.140625" style="23"/>
    <col min="2438" max="2438" width="9.140625" style="23" bestFit="1" customWidth="1"/>
    <col min="2439" max="2439" width="101.85546875" style="23" customWidth="1"/>
    <col min="2440" max="2440" width="16.5703125" style="23" bestFit="1" customWidth="1"/>
    <col min="2441" max="2441" width="9.140625" style="23" customWidth="1"/>
    <col min="2442" max="2693" width="9.140625" style="23"/>
    <col min="2694" max="2694" width="9.140625" style="23" bestFit="1" customWidth="1"/>
    <col min="2695" max="2695" width="101.85546875" style="23" customWidth="1"/>
    <col min="2696" max="2696" width="16.5703125" style="23" bestFit="1" customWidth="1"/>
    <col min="2697" max="2697" width="9.140625" style="23" customWidth="1"/>
    <col min="2698" max="2949" width="9.140625" style="23"/>
    <col min="2950" max="2950" width="9.140625" style="23" bestFit="1" customWidth="1"/>
    <col min="2951" max="2951" width="101.85546875" style="23" customWidth="1"/>
    <col min="2952" max="2952" width="16.5703125" style="23" bestFit="1" customWidth="1"/>
    <col min="2953" max="2953" width="9.140625" style="23" customWidth="1"/>
    <col min="2954" max="3205" width="9.140625" style="23"/>
    <col min="3206" max="3206" width="9.140625" style="23" bestFit="1" customWidth="1"/>
    <col min="3207" max="3207" width="101.85546875" style="23" customWidth="1"/>
    <col min="3208" max="3208" width="16.5703125" style="23" bestFit="1" customWidth="1"/>
    <col min="3209" max="3209" width="9.140625" style="23" customWidth="1"/>
    <col min="3210" max="3461" width="9.140625" style="23"/>
    <col min="3462" max="3462" width="9.140625" style="23" bestFit="1" customWidth="1"/>
    <col min="3463" max="3463" width="101.85546875" style="23" customWidth="1"/>
    <col min="3464" max="3464" width="16.5703125" style="23" bestFit="1" customWidth="1"/>
    <col min="3465" max="3465" width="9.140625" style="23" customWidth="1"/>
    <col min="3466" max="3717" width="9.140625" style="23"/>
    <col min="3718" max="3718" width="9.140625" style="23" bestFit="1" customWidth="1"/>
    <col min="3719" max="3719" width="101.85546875" style="23" customWidth="1"/>
    <col min="3720" max="3720" width="16.5703125" style="23" bestFit="1" customWidth="1"/>
    <col min="3721" max="3721" width="9.140625" style="23" customWidth="1"/>
    <col min="3722" max="3973" width="9.140625" style="23"/>
    <col min="3974" max="3974" width="9.140625" style="23" bestFit="1" customWidth="1"/>
    <col min="3975" max="3975" width="101.85546875" style="23" customWidth="1"/>
    <col min="3976" max="3976" width="16.5703125" style="23" bestFit="1" customWidth="1"/>
    <col min="3977" max="3977" width="9.140625" style="23" customWidth="1"/>
    <col min="3978" max="4229" width="9.140625" style="23"/>
    <col min="4230" max="4230" width="9.140625" style="23" bestFit="1" customWidth="1"/>
    <col min="4231" max="4231" width="101.85546875" style="23" customWidth="1"/>
    <col min="4232" max="4232" width="16.5703125" style="23" bestFit="1" customWidth="1"/>
    <col min="4233" max="4233" width="9.140625" style="23" customWidth="1"/>
    <col min="4234" max="4485" width="9.140625" style="23"/>
    <col min="4486" max="4486" width="9.140625" style="23" bestFit="1" customWidth="1"/>
    <col min="4487" max="4487" width="101.85546875" style="23" customWidth="1"/>
    <col min="4488" max="4488" width="16.5703125" style="23" bestFit="1" customWidth="1"/>
    <col min="4489" max="4489" width="9.140625" style="23" customWidth="1"/>
    <col min="4490" max="4741" width="9.140625" style="23"/>
    <col min="4742" max="4742" width="9.140625" style="23" bestFit="1" customWidth="1"/>
    <col min="4743" max="4743" width="101.85546875" style="23" customWidth="1"/>
    <col min="4744" max="4744" width="16.5703125" style="23" bestFit="1" customWidth="1"/>
    <col min="4745" max="4745" width="9.140625" style="23" customWidth="1"/>
    <col min="4746" max="4997" width="9.140625" style="23"/>
    <col min="4998" max="4998" width="9.140625" style="23" bestFit="1" customWidth="1"/>
    <col min="4999" max="4999" width="101.85546875" style="23" customWidth="1"/>
    <col min="5000" max="5000" width="16.5703125" style="23" bestFit="1" customWidth="1"/>
    <col min="5001" max="5001" width="9.140625" style="23" customWidth="1"/>
    <col min="5002" max="5253" width="9.140625" style="23"/>
    <col min="5254" max="5254" width="9.140625" style="23" bestFit="1" customWidth="1"/>
    <col min="5255" max="5255" width="101.85546875" style="23" customWidth="1"/>
    <col min="5256" max="5256" width="16.5703125" style="23" bestFit="1" customWidth="1"/>
    <col min="5257" max="5257" width="9.140625" style="23" customWidth="1"/>
    <col min="5258" max="5509" width="9.140625" style="23"/>
    <col min="5510" max="5510" width="9.140625" style="23" bestFit="1" customWidth="1"/>
    <col min="5511" max="5511" width="101.85546875" style="23" customWidth="1"/>
    <col min="5512" max="5512" width="16.5703125" style="23" bestFit="1" customWidth="1"/>
    <col min="5513" max="5513" width="9.140625" style="23" customWidth="1"/>
    <col min="5514" max="5765" width="9.140625" style="23"/>
    <col min="5766" max="5766" width="9.140625" style="23" bestFit="1" customWidth="1"/>
    <col min="5767" max="5767" width="101.85546875" style="23" customWidth="1"/>
    <col min="5768" max="5768" width="16.5703125" style="23" bestFit="1" customWidth="1"/>
    <col min="5769" max="5769" width="9.140625" style="23" customWidth="1"/>
    <col min="5770" max="6021" width="9.140625" style="23"/>
    <col min="6022" max="6022" width="9.140625" style="23" bestFit="1" customWidth="1"/>
    <col min="6023" max="6023" width="101.85546875" style="23" customWidth="1"/>
    <col min="6024" max="6024" width="16.5703125" style="23" bestFit="1" customWidth="1"/>
    <col min="6025" max="6025" width="9.140625" style="23" customWidth="1"/>
    <col min="6026" max="6277" width="9.140625" style="23"/>
    <col min="6278" max="6278" width="9.140625" style="23" bestFit="1" customWidth="1"/>
    <col min="6279" max="6279" width="101.85546875" style="23" customWidth="1"/>
    <col min="6280" max="6280" width="16.5703125" style="23" bestFit="1" customWidth="1"/>
    <col min="6281" max="6281" width="9.140625" style="23" customWidth="1"/>
    <col min="6282" max="6533" width="9.140625" style="23"/>
    <col min="6534" max="6534" width="9.140625" style="23" bestFit="1" customWidth="1"/>
    <col min="6535" max="6535" width="101.85546875" style="23" customWidth="1"/>
    <col min="6536" max="6536" width="16.5703125" style="23" bestFit="1" customWidth="1"/>
    <col min="6537" max="6537" width="9.140625" style="23" customWidth="1"/>
    <col min="6538" max="6789" width="9.140625" style="23"/>
    <col min="6790" max="6790" width="9.140625" style="23" bestFit="1" customWidth="1"/>
    <col min="6791" max="6791" width="101.85546875" style="23" customWidth="1"/>
    <col min="6792" max="6792" width="16.5703125" style="23" bestFit="1" customWidth="1"/>
    <col min="6793" max="6793" width="9.140625" style="23" customWidth="1"/>
    <col min="6794" max="7045" width="9.140625" style="23"/>
    <col min="7046" max="7046" width="9.140625" style="23" bestFit="1" customWidth="1"/>
    <col min="7047" max="7047" width="101.85546875" style="23" customWidth="1"/>
    <col min="7048" max="7048" width="16.5703125" style="23" bestFit="1" customWidth="1"/>
    <col min="7049" max="7049" width="9.140625" style="23" customWidth="1"/>
    <col min="7050" max="7301" width="9.140625" style="23"/>
    <col min="7302" max="7302" width="9.140625" style="23" bestFit="1" customWidth="1"/>
    <col min="7303" max="7303" width="101.85546875" style="23" customWidth="1"/>
    <col min="7304" max="7304" width="16.5703125" style="23" bestFit="1" customWidth="1"/>
    <col min="7305" max="7305" width="9.140625" style="23" customWidth="1"/>
    <col min="7306" max="7557" width="9.140625" style="23"/>
    <col min="7558" max="7558" width="9.140625" style="23" bestFit="1" customWidth="1"/>
    <col min="7559" max="7559" width="101.85546875" style="23" customWidth="1"/>
    <col min="7560" max="7560" width="16.5703125" style="23" bestFit="1" customWidth="1"/>
    <col min="7561" max="7561" width="9.140625" style="23" customWidth="1"/>
    <col min="7562" max="7813" width="9.140625" style="23"/>
    <col min="7814" max="7814" width="9.140625" style="23" bestFit="1" customWidth="1"/>
    <col min="7815" max="7815" width="101.85546875" style="23" customWidth="1"/>
    <col min="7816" max="7816" width="16.5703125" style="23" bestFit="1" customWidth="1"/>
    <col min="7817" max="7817" width="9.140625" style="23" customWidth="1"/>
    <col min="7818" max="8069" width="9.140625" style="23"/>
    <col min="8070" max="8070" width="9.140625" style="23" bestFit="1" customWidth="1"/>
    <col min="8071" max="8071" width="101.85546875" style="23" customWidth="1"/>
    <col min="8072" max="8072" width="16.5703125" style="23" bestFit="1" customWidth="1"/>
    <col min="8073" max="8073" width="9.140625" style="23" customWidth="1"/>
    <col min="8074" max="8325" width="9.140625" style="23"/>
    <col min="8326" max="8326" width="9.140625" style="23" bestFit="1" customWidth="1"/>
    <col min="8327" max="8327" width="101.85546875" style="23" customWidth="1"/>
    <col min="8328" max="8328" width="16.5703125" style="23" bestFit="1" customWidth="1"/>
    <col min="8329" max="8329" width="9.140625" style="23" customWidth="1"/>
    <col min="8330" max="8581" width="9.140625" style="23"/>
    <col min="8582" max="8582" width="9.140625" style="23" bestFit="1" customWidth="1"/>
    <col min="8583" max="8583" width="101.85546875" style="23" customWidth="1"/>
    <col min="8584" max="8584" width="16.5703125" style="23" bestFit="1" customWidth="1"/>
    <col min="8585" max="8585" width="9.140625" style="23" customWidth="1"/>
    <col min="8586" max="8837" width="9.140625" style="23"/>
    <col min="8838" max="8838" width="9.140625" style="23" bestFit="1" customWidth="1"/>
    <col min="8839" max="8839" width="101.85546875" style="23" customWidth="1"/>
    <col min="8840" max="8840" width="16.5703125" style="23" bestFit="1" customWidth="1"/>
    <col min="8841" max="8841" width="9.140625" style="23" customWidth="1"/>
    <col min="8842" max="9093" width="9.140625" style="23"/>
    <col min="9094" max="9094" width="9.140625" style="23" bestFit="1" customWidth="1"/>
    <col min="9095" max="9095" width="101.85546875" style="23" customWidth="1"/>
    <col min="9096" max="9096" width="16.5703125" style="23" bestFit="1" customWidth="1"/>
    <col min="9097" max="9097" width="9.140625" style="23" customWidth="1"/>
    <col min="9098" max="9349" width="9.140625" style="23"/>
    <col min="9350" max="9350" width="9.140625" style="23" bestFit="1" customWidth="1"/>
    <col min="9351" max="9351" width="101.85546875" style="23" customWidth="1"/>
    <col min="9352" max="9352" width="16.5703125" style="23" bestFit="1" customWidth="1"/>
    <col min="9353" max="9353" width="9.140625" style="23" customWidth="1"/>
    <col min="9354" max="9605" width="9.140625" style="23"/>
    <col min="9606" max="9606" width="9.140625" style="23" bestFit="1" customWidth="1"/>
    <col min="9607" max="9607" width="101.85546875" style="23" customWidth="1"/>
    <col min="9608" max="9608" width="16.5703125" style="23" bestFit="1" customWidth="1"/>
    <col min="9609" max="9609" width="9.140625" style="23" customWidth="1"/>
    <col min="9610" max="9861" width="9.140625" style="23"/>
    <col min="9862" max="9862" width="9.140625" style="23" bestFit="1" customWidth="1"/>
    <col min="9863" max="9863" width="101.85546875" style="23" customWidth="1"/>
    <col min="9864" max="9864" width="16.5703125" style="23" bestFit="1" customWidth="1"/>
    <col min="9865" max="9865" width="9.140625" style="23" customWidth="1"/>
    <col min="9866" max="10117" width="9.140625" style="23"/>
    <col min="10118" max="10118" width="9.140625" style="23" bestFit="1" customWidth="1"/>
    <col min="10119" max="10119" width="101.85546875" style="23" customWidth="1"/>
    <col min="10120" max="10120" width="16.5703125" style="23" bestFit="1" customWidth="1"/>
    <col min="10121" max="10121" width="9.140625" style="23" customWidth="1"/>
    <col min="10122" max="10373" width="9.140625" style="23"/>
    <col min="10374" max="10374" width="9.140625" style="23" bestFit="1" customWidth="1"/>
    <col min="10375" max="10375" width="101.85546875" style="23" customWidth="1"/>
    <col min="10376" max="10376" width="16.5703125" style="23" bestFit="1" customWidth="1"/>
    <col min="10377" max="10377" width="9.140625" style="23" customWidth="1"/>
    <col min="10378" max="10629" width="9.140625" style="23"/>
    <col min="10630" max="10630" width="9.140625" style="23" bestFit="1" customWidth="1"/>
    <col min="10631" max="10631" width="101.85546875" style="23" customWidth="1"/>
    <col min="10632" max="10632" width="16.5703125" style="23" bestFit="1" customWidth="1"/>
    <col min="10633" max="10633" width="9.140625" style="23" customWidth="1"/>
    <col min="10634" max="10885" width="9.140625" style="23"/>
    <col min="10886" max="10886" width="9.140625" style="23" bestFit="1" customWidth="1"/>
    <col min="10887" max="10887" width="101.85546875" style="23" customWidth="1"/>
    <col min="10888" max="10888" width="16.5703125" style="23" bestFit="1" customWidth="1"/>
    <col min="10889" max="10889" width="9.140625" style="23" customWidth="1"/>
    <col min="10890" max="11141" width="9.140625" style="23"/>
    <col min="11142" max="11142" width="9.140625" style="23" bestFit="1" customWidth="1"/>
    <col min="11143" max="11143" width="101.85546875" style="23" customWidth="1"/>
    <col min="11144" max="11144" width="16.5703125" style="23" bestFit="1" customWidth="1"/>
    <col min="11145" max="11145" width="9.140625" style="23" customWidth="1"/>
    <col min="11146" max="11397" width="9.140625" style="23"/>
    <col min="11398" max="11398" width="9.140625" style="23" bestFit="1" customWidth="1"/>
    <col min="11399" max="11399" width="101.85546875" style="23" customWidth="1"/>
    <col min="11400" max="11400" width="16.5703125" style="23" bestFit="1" customWidth="1"/>
    <col min="11401" max="11401" width="9.140625" style="23" customWidth="1"/>
    <col min="11402" max="11653" width="9.140625" style="23"/>
    <col min="11654" max="11654" width="9.140625" style="23" bestFit="1" customWidth="1"/>
    <col min="11655" max="11655" width="101.85546875" style="23" customWidth="1"/>
    <col min="11656" max="11656" width="16.5703125" style="23" bestFit="1" customWidth="1"/>
    <col min="11657" max="11657" width="9.140625" style="23" customWidth="1"/>
    <col min="11658" max="11909" width="9.140625" style="23"/>
    <col min="11910" max="11910" width="9.140625" style="23" bestFit="1" customWidth="1"/>
    <col min="11911" max="11911" width="101.85546875" style="23" customWidth="1"/>
    <col min="11912" max="11912" width="16.5703125" style="23" bestFit="1" customWidth="1"/>
    <col min="11913" max="11913" width="9.140625" style="23" customWidth="1"/>
    <col min="11914" max="12165" width="9.140625" style="23"/>
    <col min="12166" max="12166" width="9.140625" style="23" bestFit="1" customWidth="1"/>
    <col min="12167" max="12167" width="101.85546875" style="23" customWidth="1"/>
    <col min="12168" max="12168" width="16.5703125" style="23" bestFit="1" customWidth="1"/>
    <col min="12169" max="12169" width="9.140625" style="23" customWidth="1"/>
    <col min="12170" max="12421" width="9.140625" style="23"/>
    <col min="12422" max="12422" width="9.140625" style="23" bestFit="1" customWidth="1"/>
    <col min="12423" max="12423" width="101.85546875" style="23" customWidth="1"/>
    <col min="12424" max="12424" width="16.5703125" style="23" bestFit="1" customWidth="1"/>
    <col min="12425" max="12425" width="9.140625" style="23" customWidth="1"/>
    <col min="12426" max="12677" width="9.140625" style="23"/>
    <col min="12678" max="12678" width="9.140625" style="23" bestFit="1" customWidth="1"/>
    <col min="12679" max="12679" width="101.85546875" style="23" customWidth="1"/>
    <col min="12680" max="12680" width="16.5703125" style="23" bestFit="1" customWidth="1"/>
    <col min="12681" max="12681" width="9.140625" style="23" customWidth="1"/>
    <col min="12682" max="12933" width="9.140625" style="23"/>
    <col min="12934" max="12934" width="9.140625" style="23" bestFit="1" customWidth="1"/>
    <col min="12935" max="12935" width="101.85546875" style="23" customWidth="1"/>
    <col min="12936" max="12936" width="16.5703125" style="23" bestFit="1" customWidth="1"/>
    <col min="12937" max="12937" width="9.140625" style="23" customWidth="1"/>
    <col min="12938" max="13189" width="9.140625" style="23"/>
    <col min="13190" max="13190" width="9.140625" style="23" bestFit="1" customWidth="1"/>
    <col min="13191" max="13191" width="101.85546875" style="23" customWidth="1"/>
    <col min="13192" max="13192" width="16.5703125" style="23" bestFit="1" customWidth="1"/>
    <col min="13193" max="13193" width="9.140625" style="23" customWidth="1"/>
    <col min="13194" max="13445" width="9.140625" style="23"/>
    <col min="13446" max="13446" width="9.140625" style="23" bestFit="1" customWidth="1"/>
    <col min="13447" max="13447" width="101.85546875" style="23" customWidth="1"/>
    <col min="13448" max="13448" width="16.5703125" style="23" bestFit="1" customWidth="1"/>
    <col min="13449" max="13449" width="9.140625" style="23" customWidth="1"/>
    <col min="13450" max="13701" width="9.140625" style="23"/>
    <col min="13702" max="13702" width="9.140625" style="23" bestFit="1" customWidth="1"/>
    <col min="13703" max="13703" width="101.85546875" style="23" customWidth="1"/>
    <col min="13704" max="13704" width="16.5703125" style="23" bestFit="1" customWidth="1"/>
    <col min="13705" max="13705" width="9.140625" style="23" customWidth="1"/>
    <col min="13706" max="13957" width="9.140625" style="23"/>
    <col min="13958" max="13958" width="9.140625" style="23" bestFit="1" customWidth="1"/>
    <col min="13959" max="13959" width="101.85546875" style="23" customWidth="1"/>
    <col min="13960" max="13960" width="16.5703125" style="23" bestFit="1" customWidth="1"/>
    <col min="13961" max="13961" width="9.140625" style="23" customWidth="1"/>
    <col min="13962" max="14213" width="9.140625" style="23"/>
    <col min="14214" max="14214" width="9.140625" style="23" bestFit="1" customWidth="1"/>
    <col min="14215" max="14215" width="101.85546875" style="23" customWidth="1"/>
    <col min="14216" max="14216" width="16.5703125" style="23" bestFit="1" customWidth="1"/>
    <col min="14217" max="14217" width="9.140625" style="23" customWidth="1"/>
    <col min="14218" max="14469" width="9.140625" style="23"/>
    <col min="14470" max="14470" width="9.140625" style="23" bestFit="1" customWidth="1"/>
    <col min="14471" max="14471" width="101.85546875" style="23" customWidth="1"/>
    <col min="14472" max="14472" width="16.5703125" style="23" bestFit="1" customWidth="1"/>
    <col min="14473" max="14473" width="9.140625" style="23" customWidth="1"/>
    <col min="14474" max="14725" width="9.140625" style="23"/>
    <col min="14726" max="14726" width="9.140625" style="23" bestFit="1" customWidth="1"/>
    <col min="14727" max="14727" width="101.85546875" style="23" customWidth="1"/>
    <col min="14728" max="14728" width="16.5703125" style="23" bestFit="1" customWidth="1"/>
    <col min="14729" max="14729" width="9.140625" style="23" customWidth="1"/>
    <col min="14730" max="14981" width="9.140625" style="23"/>
    <col min="14982" max="14982" width="9.140625" style="23" bestFit="1" customWidth="1"/>
    <col min="14983" max="14983" width="101.85546875" style="23" customWidth="1"/>
    <col min="14984" max="14984" width="16.5703125" style="23" bestFit="1" customWidth="1"/>
    <col min="14985" max="14985" width="9.140625" style="23" customWidth="1"/>
    <col min="14986" max="15237" width="9.140625" style="23"/>
    <col min="15238" max="15238" width="9.140625" style="23" bestFit="1" customWidth="1"/>
    <col min="15239" max="15239" width="101.85546875" style="23" customWidth="1"/>
    <col min="15240" max="15240" width="16.5703125" style="23" bestFit="1" customWidth="1"/>
    <col min="15241" max="15241" width="9.140625" style="23" customWidth="1"/>
    <col min="15242" max="15493" width="9.140625" style="23"/>
    <col min="15494" max="15494" width="9.140625" style="23" bestFit="1" customWidth="1"/>
    <col min="15495" max="15495" width="101.85546875" style="23" customWidth="1"/>
    <col min="15496" max="15496" width="16.5703125" style="23" bestFit="1" customWidth="1"/>
    <col min="15497" max="15497" width="9.140625" style="23" customWidth="1"/>
    <col min="15498" max="15749" width="9.140625" style="23"/>
    <col min="15750" max="15750" width="9.140625" style="23" bestFit="1" customWidth="1"/>
    <col min="15751" max="15751" width="101.85546875" style="23" customWidth="1"/>
    <col min="15752" max="15752" width="16.5703125" style="23" bestFit="1" customWidth="1"/>
    <col min="15753" max="15753" width="9.140625" style="23" customWidth="1"/>
    <col min="15754" max="16005" width="9.140625" style="23"/>
    <col min="16006" max="16006" width="9.140625" style="23" bestFit="1" customWidth="1"/>
    <col min="16007" max="16007" width="101.85546875" style="23" customWidth="1"/>
    <col min="16008" max="16008" width="16.5703125" style="23" bestFit="1" customWidth="1"/>
    <col min="16009" max="16009" width="9.140625" style="23" customWidth="1"/>
    <col min="16010" max="16384" width="9.140625" style="23"/>
  </cols>
  <sheetData>
    <row r="1" spans="1:4" x14ac:dyDescent="0.2">
      <c r="A1" s="20" t="s">
        <v>39</v>
      </c>
      <c r="B1" s="21"/>
    </row>
    <row r="2" spans="1:4" x14ac:dyDescent="0.2">
      <c r="C2" s="27"/>
      <c r="D2" s="27"/>
    </row>
    <row r="3" spans="1:4" ht="75" x14ac:dyDescent="0.2">
      <c r="A3" s="28" t="s">
        <v>44</v>
      </c>
      <c r="B3" s="29" t="s">
        <v>45</v>
      </c>
      <c r="C3" s="1" t="s">
        <v>57</v>
      </c>
      <c r="D3" s="1" t="s">
        <v>58</v>
      </c>
    </row>
    <row r="4" spans="1:4" x14ac:dyDescent="0.2">
      <c r="A4" s="30">
        <v>1</v>
      </c>
      <c r="B4" s="30">
        <v>2</v>
      </c>
      <c r="C4" s="31">
        <v>3</v>
      </c>
      <c r="D4" s="31">
        <v>4</v>
      </c>
    </row>
    <row r="5" spans="1:4" s="20" customFormat="1" x14ac:dyDescent="0.2">
      <c r="A5" s="32"/>
      <c r="B5" s="21" t="s">
        <v>21</v>
      </c>
      <c r="C5" s="22">
        <f>C6+C13+C21+C19</f>
        <v>4142678200</v>
      </c>
      <c r="D5" s="22">
        <f t="shared" ref="D5" si="0">D6+D13+D21+D19</f>
        <v>169746900</v>
      </c>
    </row>
    <row r="6" spans="1:4" s="20" customFormat="1" x14ac:dyDescent="0.2">
      <c r="A6" s="21">
        <v>710000</v>
      </c>
      <c r="B6" s="21" t="s">
        <v>71</v>
      </c>
      <c r="C6" s="22">
        <f t="shared" ref="C6" si="1">SUM(C7:C12)</f>
        <v>3822034200</v>
      </c>
      <c r="D6" s="22">
        <f t="shared" ref="D6" si="2">SUM(D7:D12)</f>
        <v>142400000</v>
      </c>
    </row>
    <row r="7" spans="1:4" x14ac:dyDescent="0.2">
      <c r="A7" s="34">
        <v>711000</v>
      </c>
      <c r="B7" s="35" t="s">
        <v>72</v>
      </c>
      <c r="C7" s="26">
        <f t="shared" ref="C7" si="3">C78</f>
        <v>598134400</v>
      </c>
      <c r="D7" s="26">
        <f t="shared" ref="D7" si="4">D78</f>
        <v>0</v>
      </c>
    </row>
    <row r="8" spans="1:4" x14ac:dyDescent="0.2">
      <c r="A8" s="34">
        <v>712000</v>
      </c>
      <c r="B8" s="35" t="s">
        <v>100</v>
      </c>
      <c r="C8" s="26">
        <f t="shared" ref="C8" si="5">C81</f>
        <v>1296521800</v>
      </c>
      <c r="D8" s="26">
        <f t="shared" ref="D8" si="6">D81</f>
        <v>0</v>
      </c>
    </row>
    <row r="9" spans="1:4" x14ac:dyDescent="0.2">
      <c r="A9" s="34">
        <v>714000</v>
      </c>
      <c r="B9" s="35" t="s">
        <v>59</v>
      </c>
      <c r="C9" s="26">
        <f t="shared" ref="C9" si="7">C83</f>
        <v>19630400</v>
      </c>
      <c r="D9" s="26">
        <f t="shared" ref="D9" si="8">D83</f>
        <v>0</v>
      </c>
    </row>
    <row r="10" spans="1:4" x14ac:dyDescent="0.2">
      <c r="A10" s="34">
        <v>715000</v>
      </c>
      <c r="B10" s="35" t="s">
        <v>60</v>
      </c>
      <c r="C10" s="26">
        <f t="shared" ref="C10" si="9">C85</f>
        <v>200000</v>
      </c>
      <c r="D10" s="26">
        <f t="shared" ref="D10" si="10">D85</f>
        <v>0</v>
      </c>
    </row>
    <row r="11" spans="1:4" x14ac:dyDescent="0.2">
      <c r="A11" s="34">
        <v>717000</v>
      </c>
      <c r="B11" s="35" t="s">
        <v>61</v>
      </c>
      <c r="C11" s="26">
        <f t="shared" ref="C11" si="11">C87</f>
        <v>1907547600</v>
      </c>
      <c r="D11" s="26">
        <f t="shared" ref="D11" si="12">D87</f>
        <v>142400000</v>
      </c>
    </row>
    <row r="12" spans="1:4" x14ac:dyDescent="0.2">
      <c r="A12" s="34">
        <v>719000</v>
      </c>
      <c r="B12" s="35" t="s">
        <v>73</v>
      </c>
      <c r="C12" s="26">
        <f t="shared" ref="C12" si="13">C89</f>
        <v>0</v>
      </c>
      <c r="D12" s="26">
        <f t="shared" ref="D12" si="14">D89</f>
        <v>0</v>
      </c>
    </row>
    <row r="13" spans="1:4" s="20" customFormat="1" x14ac:dyDescent="0.2">
      <c r="A13" s="21">
        <v>720000</v>
      </c>
      <c r="B13" s="21" t="s">
        <v>74</v>
      </c>
      <c r="C13" s="22">
        <f t="shared" ref="C13" si="15">SUM(C14:C18)</f>
        <v>314254000</v>
      </c>
      <c r="D13" s="22">
        <f t="shared" ref="D13" si="16">SUM(D14:D18)</f>
        <v>24451600</v>
      </c>
    </row>
    <row r="14" spans="1:4" ht="37.5" x14ac:dyDescent="0.2">
      <c r="A14" s="34">
        <v>721000</v>
      </c>
      <c r="B14" s="35" t="s">
        <v>75</v>
      </c>
      <c r="C14" s="26">
        <f t="shared" ref="C14" si="17">C92</f>
        <v>78285100</v>
      </c>
      <c r="D14" s="26">
        <f t="shared" ref="D14" si="18">D92</f>
        <v>888800</v>
      </c>
    </row>
    <row r="15" spans="1:4" x14ac:dyDescent="0.2">
      <c r="A15" s="34">
        <v>722000</v>
      </c>
      <c r="B15" s="35" t="s">
        <v>76</v>
      </c>
      <c r="C15" s="26">
        <f t="shared" ref="C15" si="19">C99</f>
        <v>196811900</v>
      </c>
      <c r="D15" s="26">
        <f t="shared" ref="D15" si="20">D99</f>
        <v>23060300</v>
      </c>
    </row>
    <row r="16" spans="1:4" x14ac:dyDescent="0.2">
      <c r="A16" s="34">
        <v>723000</v>
      </c>
      <c r="B16" s="35" t="s">
        <v>198</v>
      </c>
      <c r="C16" s="26">
        <f t="shared" ref="C16" si="21">C104</f>
        <v>34503600</v>
      </c>
      <c r="D16" s="26">
        <f t="shared" ref="D16" si="22">D104</f>
        <v>10000</v>
      </c>
    </row>
    <row r="17" spans="1:4" ht="37.5" x14ac:dyDescent="0.2">
      <c r="A17" s="34">
        <v>728000</v>
      </c>
      <c r="B17" s="35" t="s">
        <v>101</v>
      </c>
      <c r="C17" s="26">
        <f t="shared" ref="C17" si="23">C106</f>
        <v>2587700</v>
      </c>
      <c r="D17" s="26">
        <f t="shared" ref="D17" si="24">D106</f>
        <v>334400</v>
      </c>
    </row>
    <row r="18" spans="1:4" x14ac:dyDescent="0.2">
      <c r="A18" s="34">
        <v>729000</v>
      </c>
      <c r="B18" s="35" t="s">
        <v>77</v>
      </c>
      <c r="C18" s="26">
        <f t="shared" ref="C18" si="25">C109</f>
        <v>2065700</v>
      </c>
      <c r="D18" s="26">
        <f t="shared" ref="D18" si="26">D109</f>
        <v>158100</v>
      </c>
    </row>
    <row r="19" spans="1:4" s="20" customFormat="1" x14ac:dyDescent="0.2">
      <c r="A19" s="21">
        <v>730000</v>
      </c>
      <c r="B19" s="21" t="s">
        <v>50</v>
      </c>
      <c r="C19" s="22">
        <f t="shared" ref="C19:D19" si="27">C20</f>
        <v>0</v>
      </c>
      <c r="D19" s="22">
        <f t="shared" si="27"/>
        <v>0</v>
      </c>
    </row>
    <row r="20" spans="1:4" x14ac:dyDescent="0.2">
      <c r="A20" s="34">
        <v>731000</v>
      </c>
      <c r="B20" s="35" t="s">
        <v>50</v>
      </c>
      <c r="C20" s="26">
        <f t="shared" ref="C20" si="28">C111</f>
        <v>0</v>
      </c>
      <c r="D20" s="26">
        <f t="shared" ref="D20" si="29">D111</f>
        <v>0</v>
      </c>
    </row>
    <row r="21" spans="1:4" s="20" customFormat="1" x14ac:dyDescent="0.2">
      <c r="A21" s="21">
        <v>780000</v>
      </c>
      <c r="B21" s="21" t="s">
        <v>102</v>
      </c>
      <c r="C21" s="22">
        <f t="shared" ref="C21" si="30">SUM(C22:C23)</f>
        <v>6390000</v>
      </c>
      <c r="D21" s="22">
        <f t="shared" ref="D21" si="31">SUM(D22:D23)</f>
        <v>2895300</v>
      </c>
    </row>
    <row r="22" spans="1:4" x14ac:dyDescent="0.2">
      <c r="A22" s="34">
        <v>787000</v>
      </c>
      <c r="B22" s="35" t="s">
        <v>199</v>
      </c>
      <c r="C22" s="26">
        <f t="shared" ref="C22" si="32">C116</f>
        <v>200000</v>
      </c>
      <c r="D22" s="26">
        <f t="shared" ref="D22" si="33">D116</f>
        <v>0</v>
      </c>
    </row>
    <row r="23" spans="1:4" x14ac:dyDescent="0.2">
      <c r="A23" s="34">
        <v>788000</v>
      </c>
      <c r="B23" s="35" t="s">
        <v>103</v>
      </c>
      <c r="C23" s="26">
        <f t="shared" ref="C23" si="34">C122</f>
        <v>6190000</v>
      </c>
      <c r="D23" s="26">
        <f t="shared" ref="D23" si="35">D122</f>
        <v>2895300</v>
      </c>
    </row>
    <row r="24" spans="1:4" s="20" customFormat="1" x14ac:dyDescent="0.2">
      <c r="A24" s="32"/>
      <c r="B24" s="21" t="s">
        <v>22</v>
      </c>
      <c r="C24" s="22">
        <f t="shared" ref="C24" si="36">C25+C35+C38</f>
        <v>4247776899.9943151</v>
      </c>
      <c r="D24" s="22">
        <f t="shared" ref="D24" si="37">D25+D35+D38</f>
        <v>168923900</v>
      </c>
    </row>
    <row r="25" spans="1:4" s="20" customFormat="1" x14ac:dyDescent="0.2">
      <c r="A25" s="21">
        <v>410000</v>
      </c>
      <c r="B25" s="21" t="s">
        <v>78</v>
      </c>
      <c r="C25" s="22">
        <f t="shared" ref="C25" si="38">SUM(C26:C34)</f>
        <v>3824565100</v>
      </c>
      <c r="D25" s="22">
        <f t="shared" ref="D25" si="39">SUM(D26:D34)</f>
        <v>168803900</v>
      </c>
    </row>
    <row r="26" spans="1:4" x14ac:dyDescent="0.2">
      <c r="A26" s="34">
        <v>411000</v>
      </c>
      <c r="B26" s="35" t="s">
        <v>200</v>
      </c>
      <c r="C26" s="26">
        <f t="shared" ref="C26" si="40">C146</f>
        <v>1132623600</v>
      </c>
      <c r="D26" s="26">
        <f t="shared" ref="D26" si="41">D146</f>
        <v>5157800</v>
      </c>
    </row>
    <row r="27" spans="1:4" x14ac:dyDescent="0.2">
      <c r="A27" s="34">
        <v>412000</v>
      </c>
      <c r="B27" s="35" t="s">
        <v>205</v>
      </c>
      <c r="C27" s="26">
        <f t="shared" ref="C27" si="42">C151</f>
        <v>189963100</v>
      </c>
      <c r="D27" s="26">
        <f t="shared" ref="D27" si="43">D151</f>
        <v>20252300</v>
      </c>
    </row>
    <row r="28" spans="1:4" x14ac:dyDescent="0.2">
      <c r="A28" s="34">
        <v>413000</v>
      </c>
      <c r="B28" s="35" t="s">
        <v>206</v>
      </c>
      <c r="C28" s="26">
        <f t="shared" ref="C28" si="44">C161</f>
        <v>226373800</v>
      </c>
      <c r="D28" s="26">
        <f t="shared" ref="D28" si="45">D161</f>
        <v>40600</v>
      </c>
    </row>
    <row r="29" spans="1:4" x14ac:dyDescent="0.2">
      <c r="A29" s="34">
        <v>414000</v>
      </c>
      <c r="B29" s="35" t="s">
        <v>104</v>
      </c>
      <c r="C29" s="26">
        <f t="shared" ref="C29" si="46">C168</f>
        <v>236870000</v>
      </c>
      <c r="D29" s="26">
        <f t="shared" ref="D29" si="47">D168</f>
        <v>0</v>
      </c>
    </row>
    <row r="30" spans="1:4" x14ac:dyDescent="0.2">
      <c r="A30" s="34">
        <v>415000</v>
      </c>
      <c r="B30" s="35" t="s">
        <v>50</v>
      </c>
      <c r="C30" s="26">
        <f t="shared" ref="C30" si="48">C170</f>
        <v>117699600</v>
      </c>
      <c r="D30" s="26">
        <f t="shared" ref="D30" si="49">D170</f>
        <v>143167000</v>
      </c>
    </row>
    <row r="31" spans="1:4" ht="37.5" x14ac:dyDescent="0.2">
      <c r="A31" s="34">
        <v>416000</v>
      </c>
      <c r="B31" s="35" t="s">
        <v>207</v>
      </c>
      <c r="C31" s="26">
        <f t="shared" ref="C31" si="50">C173</f>
        <v>368893900</v>
      </c>
      <c r="D31" s="26">
        <f t="shared" ref="D31" si="51">D173</f>
        <v>0</v>
      </c>
    </row>
    <row r="32" spans="1:4" ht="37.5" x14ac:dyDescent="0.2">
      <c r="A32" s="34">
        <v>417000</v>
      </c>
      <c r="B32" s="35" t="s">
        <v>208</v>
      </c>
      <c r="C32" s="26">
        <f t="shared" ref="C32" si="52">C176</f>
        <v>1545000000</v>
      </c>
      <c r="D32" s="26">
        <f t="shared" ref="D32" si="53">D176</f>
        <v>0</v>
      </c>
    </row>
    <row r="33" spans="1:4" ht="37.5" x14ac:dyDescent="0.2">
      <c r="A33" s="34">
        <v>418000</v>
      </c>
      <c r="B33" s="35" t="s">
        <v>209</v>
      </c>
      <c r="C33" s="26">
        <f t="shared" ref="C33" si="54">+C178</f>
        <v>200100</v>
      </c>
      <c r="D33" s="26">
        <f t="shared" ref="D33" si="55">+D178</f>
        <v>114200</v>
      </c>
    </row>
    <row r="34" spans="1:4" x14ac:dyDescent="0.2">
      <c r="A34" s="34">
        <v>419000</v>
      </c>
      <c r="B34" s="35" t="s">
        <v>210</v>
      </c>
      <c r="C34" s="26">
        <f t="shared" ref="C34" si="56">C182</f>
        <v>6941000</v>
      </c>
      <c r="D34" s="26">
        <f t="shared" ref="D34" si="57">D182</f>
        <v>72000</v>
      </c>
    </row>
    <row r="35" spans="1:4" s="20" customFormat="1" x14ac:dyDescent="0.2">
      <c r="A35" s="21">
        <v>480000</v>
      </c>
      <c r="B35" s="21" t="s">
        <v>105</v>
      </c>
      <c r="C35" s="22">
        <f t="shared" ref="C35" si="58">SUM(C36:C37)</f>
        <v>415400899.99431527</v>
      </c>
      <c r="D35" s="22">
        <f t="shared" ref="D35" si="59">SUM(D36:D37)</f>
        <v>120000</v>
      </c>
    </row>
    <row r="36" spans="1:4" x14ac:dyDescent="0.2">
      <c r="A36" s="34">
        <v>487000</v>
      </c>
      <c r="B36" s="35" t="s">
        <v>199</v>
      </c>
      <c r="C36" s="26">
        <f t="shared" ref="C36" si="60">C185</f>
        <v>358713100</v>
      </c>
      <c r="D36" s="26">
        <f t="shared" ref="D36" si="61">D185</f>
        <v>80000</v>
      </c>
    </row>
    <row r="37" spans="1:4" x14ac:dyDescent="0.2">
      <c r="A37" s="34">
        <v>488000</v>
      </c>
      <c r="B37" s="35" t="s">
        <v>103</v>
      </c>
      <c r="C37" s="26">
        <f t="shared" ref="C37" si="62">C190</f>
        <v>56687799.994315296</v>
      </c>
      <c r="D37" s="26">
        <f t="shared" ref="D37" si="63">D190</f>
        <v>40000</v>
      </c>
    </row>
    <row r="38" spans="1:4" s="20" customFormat="1" x14ac:dyDescent="0.2">
      <c r="A38" s="21" t="s">
        <v>3</v>
      </c>
      <c r="B38" s="21" t="s">
        <v>62</v>
      </c>
      <c r="C38" s="22">
        <f t="shared" ref="C38" si="64">C192</f>
        <v>7810900</v>
      </c>
      <c r="D38" s="22">
        <f t="shared" ref="D38" si="65">D192</f>
        <v>0</v>
      </c>
    </row>
    <row r="39" spans="1:4" s="20" customFormat="1" x14ac:dyDescent="0.2">
      <c r="A39" s="32"/>
      <c r="B39" s="21" t="s">
        <v>25</v>
      </c>
      <c r="C39" s="22">
        <f t="shared" ref="C39" si="66">C5-C24</f>
        <v>-105098699.99431515</v>
      </c>
      <c r="D39" s="22">
        <f t="shared" ref="D39" si="67">D5-D24</f>
        <v>823000</v>
      </c>
    </row>
    <row r="40" spans="1:4" s="20" customFormat="1" ht="37.5" x14ac:dyDescent="0.2">
      <c r="A40" s="32"/>
      <c r="B40" s="21" t="s">
        <v>26</v>
      </c>
      <c r="C40" s="22">
        <f t="shared" ref="C40" si="68">C41+C42-C43-C44</f>
        <v>-156132600</v>
      </c>
      <c r="D40" s="22">
        <f t="shared" ref="D40" si="69">D41+D42-D43-D44</f>
        <v>-9422800</v>
      </c>
    </row>
    <row r="41" spans="1:4" x14ac:dyDescent="0.2">
      <c r="A41" s="34">
        <v>810000</v>
      </c>
      <c r="B41" s="35" t="s">
        <v>106</v>
      </c>
      <c r="C41" s="26">
        <f t="shared" ref="C41" si="70">C126</f>
        <v>0</v>
      </c>
      <c r="D41" s="26">
        <f t="shared" ref="D41" si="71">D126</f>
        <v>5333400</v>
      </c>
    </row>
    <row r="42" spans="1:4" ht="37.5" x14ac:dyDescent="0.2">
      <c r="A42" s="34">
        <v>880000</v>
      </c>
      <c r="B42" s="35" t="s">
        <v>107</v>
      </c>
      <c r="C42" s="26">
        <f t="shared" ref="C42" si="72">C134</f>
        <v>0</v>
      </c>
      <c r="D42" s="26">
        <f t="shared" ref="D42" si="73">D134</f>
        <v>585000</v>
      </c>
    </row>
    <row r="43" spans="1:4" x14ac:dyDescent="0.2">
      <c r="A43" s="34">
        <v>510000</v>
      </c>
      <c r="B43" s="35" t="s">
        <v>108</v>
      </c>
      <c r="C43" s="26">
        <f t="shared" ref="C43" si="74">C196</f>
        <v>155602600</v>
      </c>
      <c r="D43" s="26">
        <f t="shared" ref="D43" si="75">D196</f>
        <v>15341200</v>
      </c>
    </row>
    <row r="44" spans="1:4" ht="37.5" x14ac:dyDescent="0.2">
      <c r="A44" s="34">
        <v>580000</v>
      </c>
      <c r="B44" s="35" t="s">
        <v>109</v>
      </c>
      <c r="C44" s="26">
        <f t="shared" ref="C44" si="76">C216</f>
        <v>530000</v>
      </c>
      <c r="D44" s="26">
        <f t="shared" ref="D44" si="77">D216</f>
        <v>0</v>
      </c>
    </row>
    <row r="45" spans="1:4" s="39" customFormat="1" x14ac:dyDescent="0.2">
      <c r="A45" s="36"/>
      <c r="B45" s="37" t="s">
        <v>27</v>
      </c>
      <c r="C45" s="38">
        <f t="shared" ref="C45" si="78">C39+C40</f>
        <v>-261231299.99431515</v>
      </c>
      <c r="D45" s="38">
        <f t="shared" ref="D45" si="79">D39+D40</f>
        <v>-8599800</v>
      </c>
    </row>
    <row r="46" spans="1:4" x14ac:dyDescent="0.2">
      <c r="A46" s="32"/>
      <c r="B46" s="21"/>
      <c r="C46" s="22"/>
      <c r="D46" s="22"/>
    </row>
    <row r="47" spans="1:4" s="39" customFormat="1" x14ac:dyDescent="0.2">
      <c r="A47" s="36"/>
      <c r="B47" s="37" t="s">
        <v>17</v>
      </c>
      <c r="C47" s="38">
        <f t="shared" ref="C47" si="80">C48+C55+C61+C68</f>
        <v>261231300.00999999</v>
      </c>
      <c r="D47" s="38">
        <f t="shared" ref="D47" si="81">D48+D55+D61+D68</f>
        <v>8599800</v>
      </c>
    </row>
    <row r="48" spans="1:4" s="20" customFormat="1" x14ac:dyDescent="0.2">
      <c r="A48" s="32"/>
      <c r="B48" s="21" t="s">
        <v>28</v>
      </c>
      <c r="C48" s="22">
        <f t="shared" ref="C48" si="82">C49-C52</f>
        <v>100202100</v>
      </c>
      <c r="D48" s="22">
        <f t="shared" ref="D48" si="83">D49-D52</f>
        <v>100000</v>
      </c>
    </row>
    <row r="49" spans="1:4" s="20" customFormat="1" x14ac:dyDescent="0.2">
      <c r="A49" s="21">
        <v>910000</v>
      </c>
      <c r="B49" s="21" t="s">
        <v>110</v>
      </c>
      <c r="C49" s="22">
        <f t="shared" ref="C49" si="84">SUM(C50:C51)</f>
        <v>100702100</v>
      </c>
      <c r="D49" s="22">
        <f t="shared" ref="D49" si="85">SUM(D50:D51)</f>
        <v>100000</v>
      </c>
    </row>
    <row r="50" spans="1:4" x14ac:dyDescent="0.2">
      <c r="A50" s="34">
        <v>911000</v>
      </c>
      <c r="B50" s="35" t="s">
        <v>111</v>
      </c>
      <c r="C50" s="26">
        <f t="shared" ref="C50" si="86">C227</f>
        <v>92936200</v>
      </c>
      <c r="D50" s="26">
        <f t="shared" ref="D50" si="87">D227</f>
        <v>100000</v>
      </c>
    </row>
    <row r="51" spans="1:4" ht="37.5" x14ac:dyDescent="0.2">
      <c r="A51" s="34">
        <v>918000</v>
      </c>
      <c r="B51" s="35" t="s">
        <v>112</v>
      </c>
      <c r="C51" s="26">
        <f t="shared" ref="C51" si="88">C229</f>
        <v>7765900</v>
      </c>
      <c r="D51" s="26">
        <f t="shared" ref="D51" si="89">D229</f>
        <v>0</v>
      </c>
    </row>
    <row r="52" spans="1:4" s="20" customFormat="1" x14ac:dyDescent="0.2">
      <c r="A52" s="21">
        <v>610000</v>
      </c>
      <c r="B52" s="21" t="s">
        <v>113</v>
      </c>
      <c r="C52" s="22">
        <f t="shared" ref="C52" si="90">SUM(C53:C54)</f>
        <v>500000</v>
      </c>
      <c r="D52" s="22">
        <f t="shared" ref="D52" si="91">SUM(D53:D54)</f>
        <v>0</v>
      </c>
    </row>
    <row r="53" spans="1:4" x14ac:dyDescent="0.2">
      <c r="A53" s="34">
        <v>611000</v>
      </c>
      <c r="B53" s="35" t="s">
        <v>114</v>
      </c>
      <c r="C53" s="26">
        <f t="shared" ref="C53" si="92">C232</f>
        <v>0</v>
      </c>
      <c r="D53" s="26">
        <f t="shared" ref="D53" si="93">D232</f>
        <v>0</v>
      </c>
    </row>
    <row r="54" spans="1:4" ht="37.5" x14ac:dyDescent="0.2">
      <c r="A54" s="34">
        <v>618000</v>
      </c>
      <c r="B54" s="35" t="s">
        <v>115</v>
      </c>
      <c r="C54" s="26">
        <f t="shared" ref="C54" si="94">C236</f>
        <v>500000</v>
      </c>
      <c r="D54" s="26">
        <f t="shared" ref="D54" si="95">D236</f>
        <v>0</v>
      </c>
    </row>
    <row r="55" spans="1:4" s="20" customFormat="1" x14ac:dyDescent="0.2">
      <c r="A55" s="32"/>
      <c r="B55" s="21" t="s">
        <v>14</v>
      </c>
      <c r="C55" s="22">
        <f t="shared" ref="C55" si="96">C56-C58</f>
        <v>187396600</v>
      </c>
      <c r="D55" s="22">
        <f t="shared" ref="D55" si="97">D56-D58</f>
        <v>-1000</v>
      </c>
    </row>
    <row r="56" spans="1:4" s="20" customFormat="1" x14ac:dyDescent="0.2">
      <c r="A56" s="21">
        <v>920000</v>
      </c>
      <c r="B56" s="21" t="s">
        <v>116</v>
      </c>
      <c r="C56" s="22">
        <f t="shared" ref="C56:D56" si="98">SUM(C57)</f>
        <v>1109779700</v>
      </c>
      <c r="D56" s="22">
        <f t="shared" si="98"/>
        <v>0</v>
      </c>
    </row>
    <row r="57" spans="1:4" x14ac:dyDescent="0.2">
      <c r="A57" s="34">
        <v>921000</v>
      </c>
      <c r="B57" s="35" t="s">
        <v>117</v>
      </c>
      <c r="C57" s="26">
        <f t="shared" ref="C57" si="99">C241</f>
        <v>1109779700</v>
      </c>
      <c r="D57" s="26">
        <f t="shared" ref="D57" si="100">D241</f>
        <v>0</v>
      </c>
    </row>
    <row r="58" spans="1:4" s="20" customFormat="1" x14ac:dyDescent="0.2">
      <c r="A58" s="21">
        <v>620000</v>
      </c>
      <c r="B58" s="21" t="s">
        <v>118</v>
      </c>
      <c r="C58" s="22">
        <f t="shared" ref="C58" si="101">SUM(C59:C60)</f>
        <v>922383100</v>
      </c>
      <c r="D58" s="22">
        <f>SUM(D59:D60)</f>
        <v>1000</v>
      </c>
    </row>
    <row r="59" spans="1:4" x14ac:dyDescent="0.2">
      <c r="A59" s="34">
        <v>621000</v>
      </c>
      <c r="B59" s="35" t="s">
        <v>119</v>
      </c>
      <c r="C59" s="26">
        <f t="shared" ref="C59" si="102">C245</f>
        <v>922383100</v>
      </c>
      <c r="D59" s="26">
        <f t="shared" ref="D59" si="103">D245</f>
        <v>0</v>
      </c>
    </row>
    <row r="60" spans="1:4" ht="37.5" x14ac:dyDescent="0.2">
      <c r="A60" s="34">
        <v>628000</v>
      </c>
      <c r="B60" s="35" t="s">
        <v>120</v>
      </c>
      <c r="C60" s="26">
        <f t="shared" ref="C60" si="104">C250</f>
        <v>0</v>
      </c>
      <c r="D60" s="26">
        <f t="shared" ref="D60" si="105">D250</f>
        <v>1000</v>
      </c>
    </row>
    <row r="61" spans="1:4" s="20" customFormat="1" x14ac:dyDescent="0.2">
      <c r="A61" s="40"/>
      <c r="B61" s="21" t="s">
        <v>29</v>
      </c>
      <c r="C61" s="22">
        <f t="shared" ref="C61" si="106">C62-C65</f>
        <v>-26367399.989999995</v>
      </c>
      <c r="D61" s="22">
        <f t="shared" ref="D61" si="107">D62-D65</f>
        <v>-15641100</v>
      </c>
    </row>
    <row r="62" spans="1:4" s="20" customFormat="1" x14ac:dyDescent="0.2">
      <c r="A62" s="21">
        <v>930000</v>
      </c>
      <c r="B62" s="21" t="s">
        <v>121</v>
      </c>
      <c r="C62" s="22">
        <f t="shared" ref="C62" si="108">C63+C64</f>
        <v>29840000</v>
      </c>
      <c r="D62" s="22">
        <f t="shared" ref="D62" si="109">D63+D64</f>
        <v>59274800</v>
      </c>
    </row>
    <row r="63" spans="1:4" x14ac:dyDescent="0.2">
      <c r="A63" s="34">
        <v>931000</v>
      </c>
      <c r="B63" s="35" t="s">
        <v>122</v>
      </c>
      <c r="C63" s="26">
        <f t="shared" ref="C63" si="110">C254</f>
        <v>4000000</v>
      </c>
      <c r="D63" s="26">
        <f t="shared" ref="D63" si="111">D254</f>
        <v>59036500</v>
      </c>
    </row>
    <row r="64" spans="1:4" ht="37.5" x14ac:dyDescent="0.2">
      <c r="A64" s="34">
        <v>938000</v>
      </c>
      <c r="B64" s="35" t="s">
        <v>123</v>
      </c>
      <c r="C64" s="26">
        <f t="shared" ref="C64" si="112">C259</f>
        <v>25840000</v>
      </c>
      <c r="D64" s="26">
        <f t="shared" ref="D64" si="113">D259</f>
        <v>238300</v>
      </c>
    </row>
    <row r="65" spans="1:4" s="20" customFormat="1" x14ac:dyDescent="0.2">
      <c r="A65" s="21">
        <v>630000</v>
      </c>
      <c r="B65" s="21" t="s">
        <v>124</v>
      </c>
      <c r="C65" s="22">
        <f t="shared" ref="C65" si="114">C66+C67</f>
        <v>56207399.989999995</v>
      </c>
      <c r="D65" s="22">
        <f t="shared" ref="D65" si="115">D66+D67</f>
        <v>74915900</v>
      </c>
    </row>
    <row r="66" spans="1:4" x14ac:dyDescent="0.2">
      <c r="A66" s="34">
        <v>631000</v>
      </c>
      <c r="B66" s="35" t="s">
        <v>125</v>
      </c>
      <c r="C66" s="26">
        <f t="shared" ref="C66" si="116">C263</f>
        <v>26879000</v>
      </c>
      <c r="D66" s="26">
        <f t="shared" ref="D66" si="117">D263</f>
        <v>74832700</v>
      </c>
    </row>
    <row r="67" spans="1:4" x14ac:dyDescent="0.2">
      <c r="A67" s="41">
        <v>638000</v>
      </c>
      <c r="B67" s="42" t="s">
        <v>126</v>
      </c>
      <c r="C67" s="26">
        <f t="shared" ref="C67" si="118">C268</f>
        <v>29328399.989999998</v>
      </c>
      <c r="D67" s="26">
        <f t="shared" ref="D67" si="119">D268</f>
        <v>83200</v>
      </c>
    </row>
    <row r="68" spans="1:4" s="20" customFormat="1" ht="37.5" x14ac:dyDescent="0.2">
      <c r="A68" s="215"/>
      <c r="B68" s="21" t="s">
        <v>40</v>
      </c>
      <c r="C68" s="22">
        <v>0</v>
      </c>
      <c r="D68" s="22">
        <f t="shared" ref="D68" si="120">D271</f>
        <v>24141900</v>
      </c>
    </row>
    <row r="69" spans="1:4" s="39" customFormat="1" x14ac:dyDescent="0.2">
      <c r="A69" s="36"/>
      <c r="B69" s="37" t="s">
        <v>18</v>
      </c>
      <c r="C69" s="38">
        <f t="shared" ref="C69" si="121">C45+C47</f>
        <v>1.5684843063354492E-2</v>
      </c>
      <c r="D69" s="38">
        <f t="shared" ref="D69" si="122">D45+D47</f>
        <v>0</v>
      </c>
    </row>
    <row r="70" spans="1:4" x14ac:dyDescent="0.2">
      <c r="C70" s="26"/>
      <c r="D70" s="26"/>
    </row>
    <row r="71" spans="1:4" x14ac:dyDescent="0.2">
      <c r="C71" s="26"/>
      <c r="D71" s="26"/>
    </row>
    <row r="72" spans="1:4" s="9" customFormat="1" x14ac:dyDescent="0.3">
      <c r="A72" s="3" t="s">
        <v>30</v>
      </c>
      <c r="B72" s="43"/>
      <c r="C72" s="44"/>
      <c r="D72" s="44"/>
    </row>
    <row r="73" spans="1:4" s="9" customFormat="1" x14ac:dyDescent="0.3">
      <c r="A73" s="45"/>
      <c r="B73" s="18"/>
      <c r="C73" s="46"/>
      <c r="D73" s="46"/>
    </row>
    <row r="74" spans="1:4" ht="75" x14ac:dyDescent="0.2">
      <c r="A74" s="47" t="s">
        <v>46</v>
      </c>
      <c r="B74" s="47" t="s">
        <v>47</v>
      </c>
      <c r="C74" s="1" t="s">
        <v>57</v>
      </c>
      <c r="D74" s="1" t="s">
        <v>58</v>
      </c>
    </row>
    <row r="75" spans="1:4" x14ac:dyDescent="0.2">
      <c r="A75" s="28">
        <v>1</v>
      </c>
      <c r="B75" s="29">
        <v>2</v>
      </c>
      <c r="C75" s="31">
        <v>3</v>
      </c>
      <c r="D75" s="31">
        <v>4</v>
      </c>
    </row>
    <row r="76" spans="1:4" s="9" customFormat="1" x14ac:dyDescent="0.3">
      <c r="A76" s="48" t="s">
        <v>23</v>
      </c>
      <c r="B76" s="2"/>
      <c r="C76" s="46">
        <f t="shared" ref="C76" si="123">C77+C91+C115+C111</f>
        <v>4142678200</v>
      </c>
      <c r="D76" s="46">
        <f t="shared" ref="D76" si="124">D77+D91+D115+D111</f>
        <v>169746900</v>
      </c>
    </row>
    <row r="77" spans="1:4" s="9" customFormat="1" x14ac:dyDescent="0.3">
      <c r="A77" s="48">
        <v>710000</v>
      </c>
      <c r="B77" s="5" t="s">
        <v>79</v>
      </c>
      <c r="C77" s="46">
        <f t="shared" ref="C77" si="125">C78+C81+C83+C85+C87+C89</f>
        <v>3822034200</v>
      </c>
      <c r="D77" s="46">
        <f t="shared" ref="D77" si="126">D78+D81+D83+D85+D87+D89</f>
        <v>142400000</v>
      </c>
    </row>
    <row r="78" spans="1:4" s="9" customFormat="1" ht="19.5" x14ac:dyDescent="0.3">
      <c r="A78" s="4">
        <v>711000</v>
      </c>
      <c r="B78" s="4" t="s">
        <v>72</v>
      </c>
      <c r="C78" s="49">
        <f t="shared" ref="C78" si="127">SUM(C79:C80)</f>
        <v>598134400</v>
      </c>
      <c r="D78" s="49">
        <f t="shared" ref="D78" si="128">SUM(D79:D80)</f>
        <v>0</v>
      </c>
    </row>
    <row r="79" spans="1:4" s="9" customFormat="1" x14ac:dyDescent="0.3">
      <c r="A79" s="50">
        <v>711100</v>
      </c>
      <c r="B79" s="8" t="s">
        <v>80</v>
      </c>
      <c r="C79" s="51">
        <v>226449000</v>
      </c>
      <c r="D79" s="51">
        <v>0</v>
      </c>
    </row>
    <row r="80" spans="1:4" s="9" customFormat="1" x14ac:dyDescent="0.3">
      <c r="A80" s="50">
        <v>711200</v>
      </c>
      <c r="B80" s="11" t="s">
        <v>127</v>
      </c>
      <c r="C80" s="51">
        <v>371685400</v>
      </c>
      <c r="D80" s="51">
        <v>0</v>
      </c>
    </row>
    <row r="81" spans="1:4" s="12" customFormat="1" ht="19.5" x14ac:dyDescent="0.35">
      <c r="A81" s="19">
        <v>712000</v>
      </c>
      <c r="B81" s="14" t="s">
        <v>100</v>
      </c>
      <c r="C81" s="52">
        <f t="shared" ref="C81:D81" si="129">C82</f>
        <v>1296521800</v>
      </c>
      <c r="D81" s="52">
        <f t="shared" si="129"/>
        <v>0</v>
      </c>
    </row>
    <row r="82" spans="1:4" s="9" customFormat="1" x14ac:dyDescent="0.3">
      <c r="A82" s="50">
        <v>712100</v>
      </c>
      <c r="B82" s="11" t="s">
        <v>100</v>
      </c>
      <c r="C82" s="51">
        <v>1296521800</v>
      </c>
      <c r="D82" s="51">
        <v>0</v>
      </c>
    </row>
    <row r="83" spans="1:4" s="9" customFormat="1" ht="19.5" x14ac:dyDescent="0.3">
      <c r="A83" s="19" t="s">
        <v>0</v>
      </c>
      <c r="B83" s="14" t="s">
        <v>59</v>
      </c>
      <c r="C83" s="49">
        <f t="shared" ref="C83:D83" si="130">SUM(C84:C84)</f>
        <v>19630400</v>
      </c>
      <c r="D83" s="49">
        <f t="shared" si="130"/>
        <v>0</v>
      </c>
    </row>
    <row r="84" spans="1:4" s="9" customFormat="1" x14ac:dyDescent="0.3">
      <c r="A84" s="50">
        <v>714100</v>
      </c>
      <c r="B84" s="11" t="s">
        <v>59</v>
      </c>
      <c r="C84" s="51">
        <v>19630400</v>
      </c>
      <c r="D84" s="51">
        <v>0</v>
      </c>
    </row>
    <row r="85" spans="1:4" s="9" customFormat="1" ht="19.5" x14ac:dyDescent="0.3">
      <c r="A85" s="19">
        <v>715000</v>
      </c>
      <c r="B85" s="4" t="s">
        <v>60</v>
      </c>
      <c r="C85" s="49">
        <f t="shared" ref="C85:D85" si="131">SUM(C86)</f>
        <v>200000</v>
      </c>
      <c r="D85" s="49">
        <f t="shared" si="131"/>
        <v>0</v>
      </c>
    </row>
    <row r="86" spans="1:4" s="9" customFormat="1" x14ac:dyDescent="0.3">
      <c r="A86" s="50">
        <v>715100</v>
      </c>
      <c r="B86" s="11" t="s">
        <v>51</v>
      </c>
      <c r="C86" s="51">
        <v>200000</v>
      </c>
      <c r="D86" s="51">
        <v>0</v>
      </c>
    </row>
    <row r="87" spans="1:4" s="9" customFormat="1" ht="19.5" x14ac:dyDescent="0.3">
      <c r="A87" s="19">
        <v>717000</v>
      </c>
      <c r="B87" s="4" t="s">
        <v>61</v>
      </c>
      <c r="C87" s="49">
        <f t="shared" ref="C87:D87" si="132">SUM(C88)</f>
        <v>1907547600</v>
      </c>
      <c r="D87" s="49">
        <f t="shared" si="132"/>
        <v>142400000</v>
      </c>
    </row>
    <row r="88" spans="1:4" s="9" customFormat="1" x14ac:dyDescent="0.3">
      <c r="A88" s="50">
        <v>717100</v>
      </c>
      <c r="B88" s="8" t="s">
        <v>63</v>
      </c>
      <c r="C88" s="51">
        <v>1907547600</v>
      </c>
      <c r="D88" s="51">
        <v>142400000</v>
      </c>
    </row>
    <row r="89" spans="1:4" s="12" customFormat="1" ht="19.5" x14ac:dyDescent="0.35">
      <c r="A89" s="19">
        <v>719000</v>
      </c>
      <c r="B89" s="4" t="s">
        <v>73</v>
      </c>
      <c r="C89" s="52">
        <f t="shared" ref="C89:D89" si="133">C90</f>
        <v>0</v>
      </c>
      <c r="D89" s="52">
        <f t="shared" si="133"/>
        <v>0</v>
      </c>
    </row>
    <row r="90" spans="1:4" s="9" customFormat="1" x14ac:dyDescent="0.3">
      <c r="A90" s="50">
        <v>719100</v>
      </c>
      <c r="B90" s="8" t="s">
        <v>73</v>
      </c>
      <c r="C90" s="51">
        <v>0</v>
      </c>
      <c r="D90" s="51">
        <v>0</v>
      </c>
    </row>
    <row r="91" spans="1:4" s="3" customFormat="1" x14ac:dyDescent="0.3">
      <c r="A91" s="16">
        <v>720000</v>
      </c>
      <c r="B91" s="5" t="s">
        <v>81</v>
      </c>
      <c r="C91" s="53">
        <f t="shared" ref="C91" si="134">C92+C99+C104+C106+C109</f>
        <v>314254000</v>
      </c>
      <c r="D91" s="53">
        <f t="shared" ref="D91" si="135">D92+D99+D104+D106+D109</f>
        <v>24451600</v>
      </c>
    </row>
    <row r="92" spans="1:4" s="9" customFormat="1" ht="39" x14ac:dyDescent="0.3">
      <c r="A92" s="19">
        <v>721000</v>
      </c>
      <c r="B92" s="14" t="s">
        <v>75</v>
      </c>
      <c r="C92" s="52">
        <f t="shared" ref="C92" si="136">SUM(C93:C98)</f>
        <v>78285100</v>
      </c>
      <c r="D92" s="52">
        <f t="shared" ref="D92" si="137">SUM(D93:D98)</f>
        <v>888800</v>
      </c>
    </row>
    <row r="93" spans="1:4" s="9" customFormat="1" x14ac:dyDescent="0.3">
      <c r="A93" s="50">
        <v>721100</v>
      </c>
      <c r="B93" s="11" t="s">
        <v>211</v>
      </c>
      <c r="C93" s="51">
        <v>54000000</v>
      </c>
      <c r="D93" s="51">
        <v>0</v>
      </c>
    </row>
    <row r="94" spans="1:4" s="9" customFormat="1" x14ac:dyDescent="0.3">
      <c r="A94" s="50">
        <v>721200</v>
      </c>
      <c r="B94" s="11" t="s">
        <v>82</v>
      </c>
      <c r="C94" s="51">
        <v>700000</v>
      </c>
      <c r="D94" s="51">
        <v>888800</v>
      </c>
    </row>
    <row r="95" spans="1:4" s="9" customFormat="1" x14ac:dyDescent="0.3">
      <c r="A95" s="50">
        <v>721300</v>
      </c>
      <c r="B95" s="11" t="s">
        <v>83</v>
      </c>
      <c r="C95" s="51">
        <v>150000</v>
      </c>
      <c r="D95" s="51">
        <v>0</v>
      </c>
    </row>
    <row r="96" spans="1:4" s="9" customFormat="1" hidden="1" x14ac:dyDescent="0.3">
      <c r="A96" s="50">
        <v>721400</v>
      </c>
      <c r="B96" s="11" t="s">
        <v>84</v>
      </c>
      <c r="C96" s="51">
        <v>0</v>
      </c>
      <c r="D96" s="51">
        <v>0</v>
      </c>
    </row>
    <row r="97" spans="1:4" s="9" customFormat="1" x14ac:dyDescent="0.3">
      <c r="A97" s="50">
        <v>721500</v>
      </c>
      <c r="B97" s="11" t="s">
        <v>85</v>
      </c>
      <c r="C97" s="51">
        <v>23435100</v>
      </c>
      <c r="D97" s="51">
        <v>0</v>
      </c>
    </row>
    <row r="98" spans="1:4" s="9" customFormat="1" ht="37.5" x14ac:dyDescent="0.3">
      <c r="A98" s="50">
        <v>721600</v>
      </c>
      <c r="B98" s="11" t="s">
        <v>128</v>
      </c>
      <c r="C98" s="51">
        <v>0</v>
      </c>
      <c r="D98" s="51">
        <v>0</v>
      </c>
    </row>
    <row r="99" spans="1:4" s="9" customFormat="1" ht="19.5" x14ac:dyDescent="0.3">
      <c r="A99" s="19">
        <v>722000</v>
      </c>
      <c r="B99" s="14" t="s">
        <v>76</v>
      </c>
      <c r="C99" s="52">
        <f t="shared" ref="C99" si="138">SUM(C100:C103)</f>
        <v>196811900</v>
      </c>
      <c r="D99" s="52">
        <f t="shared" ref="D99" si="139">SUM(D100:D103)</f>
        <v>23060300</v>
      </c>
    </row>
    <row r="100" spans="1:4" s="9" customFormat="1" x14ac:dyDescent="0.3">
      <c r="A100" s="54">
        <v>722100</v>
      </c>
      <c r="B100" s="11" t="s">
        <v>52</v>
      </c>
      <c r="C100" s="55">
        <v>12837200</v>
      </c>
      <c r="D100" s="55">
        <v>0</v>
      </c>
    </row>
    <row r="101" spans="1:4" s="9" customFormat="1" x14ac:dyDescent="0.3">
      <c r="A101" s="54">
        <v>722200</v>
      </c>
      <c r="B101" s="11" t="s">
        <v>64</v>
      </c>
      <c r="C101" s="55">
        <v>16438300</v>
      </c>
      <c r="D101" s="55">
        <v>0</v>
      </c>
    </row>
    <row r="102" spans="1:4" s="9" customFormat="1" x14ac:dyDescent="0.3">
      <c r="A102" s="54">
        <v>722400</v>
      </c>
      <c r="B102" s="11" t="s">
        <v>48</v>
      </c>
      <c r="C102" s="55">
        <v>139395000</v>
      </c>
      <c r="D102" s="55">
        <v>4290000</v>
      </c>
    </row>
    <row r="103" spans="1:4" s="9" customFormat="1" x14ac:dyDescent="0.3">
      <c r="A103" s="54">
        <v>722500</v>
      </c>
      <c r="B103" s="11" t="s">
        <v>86</v>
      </c>
      <c r="C103" s="55">
        <v>28141400</v>
      </c>
      <c r="D103" s="55">
        <v>18770300</v>
      </c>
    </row>
    <row r="104" spans="1:4" s="9" customFormat="1" ht="19.5" x14ac:dyDescent="0.3">
      <c r="A104" s="19" t="s">
        <v>4</v>
      </c>
      <c r="B104" s="14" t="s">
        <v>198</v>
      </c>
      <c r="C104" s="49">
        <f t="shared" ref="C104:D104" si="140">SUM(C105)</f>
        <v>34503600</v>
      </c>
      <c r="D104" s="49">
        <f t="shared" si="140"/>
        <v>10000</v>
      </c>
    </row>
    <row r="105" spans="1:4" s="9" customFormat="1" x14ac:dyDescent="0.3">
      <c r="A105" s="54">
        <v>723100</v>
      </c>
      <c r="B105" s="11" t="s">
        <v>198</v>
      </c>
      <c r="C105" s="55">
        <v>34503600</v>
      </c>
      <c r="D105" s="55">
        <v>10000</v>
      </c>
    </row>
    <row r="106" spans="1:4" s="12" customFormat="1" ht="39" x14ac:dyDescent="0.35">
      <c r="A106" s="19">
        <v>728000</v>
      </c>
      <c r="B106" s="14" t="s">
        <v>101</v>
      </c>
      <c r="C106" s="49">
        <f t="shared" ref="C106" si="141">C107+C108</f>
        <v>2587700</v>
      </c>
      <c r="D106" s="49">
        <f t="shared" ref="D106" si="142">D107+D108</f>
        <v>334400</v>
      </c>
    </row>
    <row r="107" spans="1:4" s="9" customFormat="1" ht="37.5" x14ac:dyDescent="0.3">
      <c r="A107" s="54">
        <v>728100</v>
      </c>
      <c r="B107" s="11" t="s">
        <v>129</v>
      </c>
      <c r="C107" s="55">
        <v>2587700</v>
      </c>
      <c r="D107" s="55">
        <v>0</v>
      </c>
    </row>
    <row r="108" spans="1:4" s="9" customFormat="1" ht="37.5" x14ac:dyDescent="0.3">
      <c r="A108" s="54">
        <v>728200</v>
      </c>
      <c r="B108" s="11" t="s">
        <v>130</v>
      </c>
      <c r="C108" s="55">
        <v>0</v>
      </c>
      <c r="D108" s="55">
        <v>334400</v>
      </c>
    </row>
    <row r="109" spans="1:4" s="17" customFormat="1" ht="19.5" x14ac:dyDescent="0.2">
      <c r="A109" s="56">
        <v>729000</v>
      </c>
      <c r="B109" s="14" t="s">
        <v>77</v>
      </c>
      <c r="C109" s="49">
        <f t="shared" ref="C109:D109" si="143">SUM(C110)</f>
        <v>2065700</v>
      </c>
      <c r="D109" s="49">
        <f t="shared" si="143"/>
        <v>158100</v>
      </c>
    </row>
    <row r="110" spans="1:4" s="9" customFormat="1" x14ac:dyDescent="0.3">
      <c r="A110" s="54">
        <v>729100</v>
      </c>
      <c r="B110" s="11" t="s">
        <v>77</v>
      </c>
      <c r="C110" s="55">
        <v>2065700</v>
      </c>
      <c r="D110" s="55">
        <v>158100</v>
      </c>
    </row>
    <row r="111" spans="1:4" s="3" customFormat="1" x14ac:dyDescent="0.3">
      <c r="A111" s="16">
        <v>730000</v>
      </c>
      <c r="B111" s="5" t="s">
        <v>53</v>
      </c>
      <c r="C111" s="46">
        <f t="shared" ref="C111:D111" si="144">C112</f>
        <v>0</v>
      </c>
      <c r="D111" s="46">
        <f t="shared" si="144"/>
        <v>0</v>
      </c>
    </row>
    <row r="112" spans="1:4" s="12" customFormat="1" ht="19.5" x14ac:dyDescent="0.35">
      <c r="A112" s="6">
        <v>731000</v>
      </c>
      <c r="B112" s="14" t="s">
        <v>50</v>
      </c>
      <c r="C112" s="49">
        <f t="shared" ref="C112" si="145">C113+C114</f>
        <v>0</v>
      </c>
      <c r="D112" s="49">
        <f t="shared" ref="D112" si="146">D113+D114</f>
        <v>0</v>
      </c>
    </row>
    <row r="113" spans="1:4" s="9" customFormat="1" x14ac:dyDescent="0.3">
      <c r="A113" s="54">
        <v>731100</v>
      </c>
      <c r="B113" s="11" t="s">
        <v>54</v>
      </c>
      <c r="C113" s="55">
        <v>0</v>
      </c>
      <c r="D113" s="55">
        <v>0</v>
      </c>
    </row>
    <row r="114" spans="1:4" s="9" customFormat="1" x14ac:dyDescent="0.3">
      <c r="A114" s="54">
        <v>731200</v>
      </c>
      <c r="B114" s="11" t="s">
        <v>55</v>
      </c>
      <c r="C114" s="55">
        <v>0</v>
      </c>
      <c r="D114" s="55">
        <v>0</v>
      </c>
    </row>
    <row r="115" spans="1:4" s="9" customFormat="1" ht="37.5" x14ac:dyDescent="0.3">
      <c r="A115" s="16">
        <v>780000</v>
      </c>
      <c r="B115" s="5" t="s">
        <v>131</v>
      </c>
      <c r="C115" s="46">
        <f t="shared" ref="C115" si="147">C116+C122</f>
        <v>6390000</v>
      </c>
      <c r="D115" s="46">
        <f t="shared" ref="D115" si="148">D116+D122</f>
        <v>2895300</v>
      </c>
    </row>
    <row r="116" spans="1:4" s="12" customFormat="1" ht="19.5" x14ac:dyDescent="0.35">
      <c r="A116" s="19">
        <v>787000</v>
      </c>
      <c r="B116" s="14" t="s">
        <v>199</v>
      </c>
      <c r="C116" s="49">
        <f t="shared" ref="C116" si="149">SUM(C117:C121)</f>
        <v>200000</v>
      </c>
      <c r="D116" s="49">
        <f t="shared" ref="D116" si="150">SUM(D117:D121)</f>
        <v>0</v>
      </c>
    </row>
    <row r="117" spans="1:4" s="9" customFormat="1" x14ac:dyDescent="0.3">
      <c r="A117" s="54">
        <v>787100</v>
      </c>
      <c r="B117" s="11" t="s">
        <v>69</v>
      </c>
      <c r="C117" s="55">
        <v>0</v>
      </c>
      <c r="D117" s="55">
        <v>0</v>
      </c>
    </row>
    <row r="118" spans="1:4" s="9" customFormat="1" x14ac:dyDescent="0.3">
      <c r="A118" s="50">
        <v>787200</v>
      </c>
      <c r="B118" s="11" t="s">
        <v>70</v>
      </c>
      <c r="C118" s="55">
        <v>0</v>
      </c>
      <c r="D118" s="55">
        <v>0</v>
      </c>
    </row>
    <row r="119" spans="1:4" s="9" customFormat="1" x14ac:dyDescent="0.3">
      <c r="A119" s="54">
        <v>787300</v>
      </c>
      <c r="B119" s="11" t="s">
        <v>132</v>
      </c>
      <c r="C119" s="55">
        <v>200000</v>
      </c>
      <c r="D119" s="55">
        <v>0</v>
      </c>
    </row>
    <row r="120" spans="1:4" s="9" customFormat="1" x14ac:dyDescent="0.3">
      <c r="A120" s="54">
        <v>787400</v>
      </c>
      <c r="B120" s="11" t="s">
        <v>133</v>
      </c>
      <c r="C120" s="55">
        <v>0</v>
      </c>
      <c r="D120" s="55">
        <v>0</v>
      </c>
    </row>
    <row r="121" spans="1:4" s="9" customFormat="1" x14ac:dyDescent="0.3">
      <c r="A121" s="54">
        <v>787900</v>
      </c>
      <c r="B121" s="11" t="s">
        <v>134</v>
      </c>
      <c r="C121" s="55">
        <v>0</v>
      </c>
      <c r="D121" s="55">
        <v>0</v>
      </c>
    </row>
    <row r="122" spans="1:4" s="9" customFormat="1" ht="19.5" x14ac:dyDescent="0.3">
      <c r="A122" s="19">
        <v>788000</v>
      </c>
      <c r="B122" s="14" t="s">
        <v>103</v>
      </c>
      <c r="C122" s="46">
        <f t="shared" ref="C122:D122" si="151">C123</f>
        <v>6190000</v>
      </c>
      <c r="D122" s="46">
        <f t="shared" si="151"/>
        <v>2895300</v>
      </c>
    </row>
    <row r="123" spans="1:4" s="9" customFormat="1" x14ac:dyDescent="0.3">
      <c r="A123" s="54">
        <v>788100</v>
      </c>
      <c r="B123" s="11" t="s">
        <v>103</v>
      </c>
      <c r="C123" s="55">
        <v>6190000</v>
      </c>
      <c r="D123" s="55">
        <v>2895300</v>
      </c>
    </row>
    <row r="124" spans="1:4" s="9" customFormat="1" ht="19.5" x14ac:dyDescent="0.3">
      <c r="A124" s="19"/>
      <c r="B124" s="11"/>
      <c r="C124" s="52"/>
      <c r="D124" s="52"/>
    </row>
    <row r="125" spans="1:4" s="9" customFormat="1" x14ac:dyDescent="0.3">
      <c r="A125" s="16" t="s">
        <v>31</v>
      </c>
      <c r="B125" s="11"/>
      <c r="C125" s="53">
        <f t="shared" ref="C125" si="152">C126+C134</f>
        <v>0</v>
      </c>
      <c r="D125" s="53">
        <f t="shared" ref="D125" si="153">D126+D134</f>
        <v>5918400</v>
      </c>
    </row>
    <row r="126" spans="1:4" s="9" customFormat="1" x14ac:dyDescent="0.3">
      <c r="A126" s="16">
        <v>810000</v>
      </c>
      <c r="B126" s="18" t="s">
        <v>135</v>
      </c>
      <c r="C126" s="53">
        <f t="shared" ref="C126" si="154">C127+C130+C132</f>
        <v>0</v>
      </c>
      <c r="D126" s="53">
        <f t="shared" ref="D126" si="155">D127+D130+D132</f>
        <v>5333400</v>
      </c>
    </row>
    <row r="127" spans="1:4" s="9" customFormat="1" ht="19.5" x14ac:dyDescent="0.3">
      <c r="A127" s="19">
        <v>811000</v>
      </c>
      <c r="B127" s="14" t="s">
        <v>136</v>
      </c>
      <c r="C127" s="52">
        <f t="shared" ref="C127" si="156">SUM(C128:C129)</f>
        <v>0</v>
      </c>
      <c r="D127" s="52">
        <f t="shared" ref="D127" si="157">SUM(D128:D129)</f>
        <v>1653300</v>
      </c>
    </row>
    <row r="128" spans="1:4" s="9" customFormat="1" x14ac:dyDescent="0.3">
      <c r="A128" s="50">
        <v>811100</v>
      </c>
      <c r="B128" s="11" t="s">
        <v>137</v>
      </c>
      <c r="C128" s="51">
        <v>0</v>
      </c>
      <c r="D128" s="51">
        <v>1453300</v>
      </c>
    </row>
    <row r="129" spans="1:4" s="9" customFormat="1" x14ac:dyDescent="0.3">
      <c r="A129" s="50">
        <v>811200</v>
      </c>
      <c r="B129" s="11" t="s">
        <v>138</v>
      </c>
      <c r="C129" s="51">
        <v>0</v>
      </c>
      <c r="D129" s="51">
        <v>200000</v>
      </c>
    </row>
    <row r="130" spans="1:4" s="12" customFormat="1" ht="19.5" x14ac:dyDescent="0.35">
      <c r="A130" s="19">
        <v>813000</v>
      </c>
      <c r="B130" s="14" t="s">
        <v>139</v>
      </c>
      <c r="C130" s="52">
        <f t="shared" ref="C130:D130" si="158">C131</f>
        <v>0</v>
      </c>
      <c r="D130" s="52">
        <f t="shared" si="158"/>
        <v>147300</v>
      </c>
    </row>
    <row r="131" spans="1:4" s="9" customFormat="1" x14ac:dyDescent="0.3">
      <c r="A131" s="50">
        <v>813100</v>
      </c>
      <c r="B131" s="11" t="s">
        <v>212</v>
      </c>
      <c r="C131" s="51">
        <v>0</v>
      </c>
      <c r="D131" s="51">
        <v>147300</v>
      </c>
    </row>
    <row r="132" spans="1:4" s="12" customFormat="1" ht="39" x14ac:dyDescent="0.35">
      <c r="A132" s="19">
        <v>816000</v>
      </c>
      <c r="B132" s="14" t="s">
        <v>201</v>
      </c>
      <c r="C132" s="52">
        <f t="shared" ref="C132:D132" si="159">C133</f>
        <v>0</v>
      </c>
      <c r="D132" s="52">
        <f t="shared" si="159"/>
        <v>3532800</v>
      </c>
    </row>
    <row r="133" spans="1:4" s="9" customFormat="1" ht="37.5" x14ac:dyDescent="0.3">
      <c r="A133" s="50">
        <v>816100</v>
      </c>
      <c r="B133" s="11" t="s">
        <v>201</v>
      </c>
      <c r="C133" s="51">
        <v>0</v>
      </c>
      <c r="D133" s="51">
        <v>3532800</v>
      </c>
    </row>
    <row r="134" spans="1:4" s="12" customFormat="1" ht="58.5" x14ac:dyDescent="0.35">
      <c r="A134" s="19">
        <v>880000</v>
      </c>
      <c r="B134" s="14" t="s">
        <v>140</v>
      </c>
      <c r="C134" s="52">
        <f t="shared" ref="C134:D134" si="160">C135</f>
        <v>0</v>
      </c>
      <c r="D134" s="52">
        <f t="shared" si="160"/>
        <v>585000</v>
      </c>
    </row>
    <row r="135" spans="1:4" s="12" customFormat="1" ht="39" x14ac:dyDescent="0.35">
      <c r="A135" s="19">
        <v>881000</v>
      </c>
      <c r="B135" s="14" t="s">
        <v>141</v>
      </c>
      <c r="C135" s="52">
        <f t="shared" ref="C135" si="161">C136+C137</f>
        <v>0</v>
      </c>
      <c r="D135" s="52">
        <f t="shared" ref="D135" si="162">D136+D137</f>
        <v>585000</v>
      </c>
    </row>
    <row r="136" spans="1:4" s="9" customFormat="1" ht="37.5" x14ac:dyDescent="0.3">
      <c r="A136" s="50">
        <v>881100</v>
      </c>
      <c r="B136" s="11" t="s">
        <v>142</v>
      </c>
      <c r="C136" s="51">
        <v>0</v>
      </c>
      <c r="D136" s="51">
        <v>0</v>
      </c>
    </row>
    <row r="137" spans="1:4" s="9" customFormat="1" ht="37.5" x14ac:dyDescent="0.3">
      <c r="A137" s="50">
        <v>881200</v>
      </c>
      <c r="B137" s="11" t="s">
        <v>143</v>
      </c>
      <c r="C137" s="51">
        <v>0</v>
      </c>
      <c r="D137" s="51">
        <v>585000</v>
      </c>
    </row>
    <row r="138" spans="1:4" s="57" customFormat="1" ht="35.25" customHeight="1" x14ac:dyDescent="0.3">
      <c r="A138" s="36"/>
      <c r="B138" s="37" t="s">
        <v>32</v>
      </c>
      <c r="C138" s="38">
        <f t="shared" ref="C138" si="163">C76+C125</f>
        <v>4142678200</v>
      </c>
      <c r="D138" s="38">
        <f t="shared" ref="D138" si="164">D76+D125</f>
        <v>175665300</v>
      </c>
    </row>
    <row r="139" spans="1:4" ht="21" customHeight="1" x14ac:dyDescent="0.2">
      <c r="C139" s="26"/>
      <c r="D139" s="26"/>
    </row>
    <row r="140" spans="1:4" s="61" customFormat="1" x14ac:dyDescent="0.2">
      <c r="A140" s="58" t="s">
        <v>33</v>
      </c>
      <c r="B140" s="59"/>
      <c r="C140" s="60"/>
      <c r="D140" s="60"/>
    </row>
    <row r="141" spans="1:4" s="61" customFormat="1" x14ac:dyDescent="0.2">
      <c r="A141" s="58"/>
      <c r="B141" s="59"/>
      <c r="C141" s="60"/>
      <c r="D141" s="60"/>
    </row>
    <row r="142" spans="1:4" ht="75" x14ac:dyDescent="0.2">
      <c r="A142" s="47" t="s">
        <v>44</v>
      </c>
      <c r="B142" s="47" t="s">
        <v>47</v>
      </c>
      <c r="C142" s="1" t="s">
        <v>57</v>
      </c>
      <c r="D142" s="1" t="s">
        <v>58</v>
      </c>
    </row>
    <row r="143" spans="1:4" x14ac:dyDescent="0.2">
      <c r="A143" s="28">
        <v>1</v>
      </c>
      <c r="B143" s="29">
        <v>2</v>
      </c>
      <c r="C143" s="31">
        <v>3</v>
      </c>
      <c r="D143" s="31">
        <v>4</v>
      </c>
    </row>
    <row r="144" spans="1:4" s="63" customFormat="1" x14ac:dyDescent="0.2">
      <c r="A144" s="62" t="s">
        <v>24</v>
      </c>
      <c r="B144" s="213"/>
      <c r="C144" s="60">
        <f t="shared" ref="C144:D144" si="165">C145+C184+C192</f>
        <v>4247776899.9943151</v>
      </c>
      <c r="D144" s="60">
        <f t="shared" si="165"/>
        <v>168923900</v>
      </c>
    </row>
    <row r="145" spans="1:4" s="63" customFormat="1" x14ac:dyDescent="0.2">
      <c r="A145" s="64">
        <v>410000</v>
      </c>
      <c r="B145" s="213" t="s">
        <v>87</v>
      </c>
      <c r="C145" s="60">
        <f t="shared" ref="C145:D145" si="166">C146+C151+C161+C168+C170+C173+C176+C178+C182</f>
        <v>3824565100</v>
      </c>
      <c r="D145" s="60">
        <f t="shared" si="166"/>
        <v>168803900</v>
      </c>
    </row>
    <row r="146" spans="1:4" s="63" customFormat="1" ht="19.5" x14ac:dyDescent="0.2">
      <c r="A146" s="65">
        <v>411000</v>
      </c>
      <c r="B146" s="66" t="s">
        <v>200</v>
      </c>
      <c r="C146" s="67">
        <f t="shared" ref="C146:D146" si="167">SUM(C147:C150)</f>
        <v>1132623600</v>
      </c>
      <c r="D146" s="67">
        <f t="shared" si="167"/>
        <v>5157800</v>
      </c>
    </row>
    <row r="147" spans="1:4" s="63" customFormat="1" x14ac:dyDescent="0.2">
      <c r="A147" s="68">
        <v>411100</v>
      </c>
      <c r="B147" s="69" t="s">
        <v>88</v>
      </c>
      <c r="C147" s="70">
        <v>1070247700</v>
      </c>
      <c r="D147" s="70">
        <v>2623300</v>
      </c>
    </row>
    <row r="148" spans="1:4" s="63" customFormat="1" ht="37.5" x14ac:dyDescent="0.2">
      <c r="A148" s="68">
        <v>411200</v>
      </c>
      <c r="B148" s="69" t="s">
        <v>213</v>
      </c>
      <c r="C148" s="70">
        <v>30005700</v>
      </c>
      <c r="D148" s="70">
        <v>1897900</v>
      </c>
    </row>
    <row r="149" spans="1:4" s="63" customFormat="1" ht="37.5" x14ac:dyDescent="0.2">
      <c r="A149" s="68">
        <v>411300</v>
      </c>
      <c r="B149" s="69" t="s">
        <v>89</v>
      </c>
      <c r="C149" s="70">
        <v>21749600</v>
      </c>
      <c r="D149" s="70">
        <v>151000</v>
      </c>
    </row>
    <row r="150" spans="1:4" s="63" customFormat="1" x14ac:dyDescent="0.2">
      <c r="A150" s="68">
        <v>411400</v>
      </c>
      <c r="B150" s="69" t="s">
        <v>90</v>
      </c>
      <c r="C150" s="70">
        <v>10620600</v>
      </c>
      <c r="D150" s="70">
        <v>485600</v>
      </c>
    </row>
    <row r="151" spans="1:4" s="63" customFormat="1" ht="19.5" x14ac:dyDescent="0.2">
      <c r="A151" s="65">
        <v>412000</v>
      </c>
      <c r="B151" s="71" t="s">
        <v>205</v>
      </c>
      <c r="C151" s="67">
        <f t="shared" ref="C151:D151" si="168">SUM(C152:C160)</f>
        <v>189963100</v>
      </c>
      <c r="D151" s="67">
        <f t="shared" si="168"/>
        <v>20252300</v>
      </c>
    </row>
    <row r="152" spans="1:4" s="63" customFormat="1" x14ac:dyDescent="0.2">
      <c r="A152" s="68">
        <v>412100</v>
      </c>
      <c r="B152" s="69" t="s">
        <v>91</v>
      </c>
      <c r="C152" s="70">
        <v>2746100</v>
      </c>
      <c r="D152" s="70">
        <v>344800</v>
      </c>
    </row>
    <row r="153" spans="1:4" s="63" customFormat="1" ht="37.5" x14ac:dyDescent="0.2">
      <c r="A153" s="68">
        <v>412200</v>
      </c>
      <c r="B153" s="69" t="s">
        <v>214</v>
      </c>
      <c r="C153" s="70">
        <v>34995800</v>
      </c>
      <c r="D153" s="70">
        <v>4238900</v>
      </c>
    </row>
    <row r="154" spans="1:4" s="63" customFormat="1" x14ac:dyDescent="0.2">
      <c r="A154" s="68">
        <v>412300</v>
      </c>
      <c r="B154" s="69" t="s">
        <v>92</v>
      </c>
      <c r="C154" s="70">
        <v>11896500</v>
      </c>
      <c r="D154" s="70">
        <v>1080800</v>
      </c>
    </row>
    <row r="155" spans="1:4" s="63" customFormat="1" x14ac:dyDescent="0.2">
      <c r="A155" s="68">
        <v>412400</v>
      </c>
      <c r="B155" s="69" t="s">
        <v>93</v>
      </c>
      <c r="C155" s="70">
        <v>3213400</v>
      </c>
      <c r="D155" s="70">
        <v>1194100</v>
      </c>
    </row>
    <row r="156" spans="1:4" s="63" customFormat="1" x14ac:dyDescent="0.2">
      <c r="A156" s="68">
        <v>412500</v>
      </c>
      <c r="B156" s="69" t="s">
        <v>94</v>
      </c>
      <c r="C156" s="70">
        <v>7197600</v>
      </c>
      <c r="D156" s="70">
        <v>1461600</v>
      </c>
    </row>
    <row r="157" spans="1:4" s="63" customFormat="1" x14ac:dyDescent="0.2">
      <c r="A157" s="68">
        <v>412600</v>
      </c>
      <c r="B157" s="69" t="s">
        <v>215</v>
      </c>
      <c r="C157" s="70">
        <v>9768700</v>
      </c>
      <c r="D157" s="70">
        <v>1462600</v>
      </c>
    </row>
    <row r="158" spans="1:4" s="63" customFormat="1" x14ac:dyDescent="0.2">
      <c r="A158" s="68">
        <v>412700</v>
      </c>
      <c r="B158" s="69" t="s">
        <v>202</v>
      </c>
      <c r="C158" s="70">
        <v>41587100</v>
      </c>
      <c r="D158" s="70">
        <v>1958900</v>
      </c>
    </row>
    <row r="159" spans="1:4" s="63" customFormat="1" ht="37.5" x14ac:dyDescent="0.2">
      <c r="A159" s="68">
        <v>412800</v>
      </c>
      <c r="B159" s="69" t="s">
        <v>216</v>
      </c>
      <c r="C159" s="70">
        <v>32500</v>
      </c>
      <c r="D159" s="70">
        <v>32500</v>
      </c>
    </row>
    <row r="160" spans="1:4" s="63" customFormat="1" x14ac:dyDescent="0.2">
      <c r="A160" s="68">
        <v>412900</v>
      </c>
      <c r="B160" s="69" t="s">
        <v>95</v>
      </c>
      <c r="C160" s="70">
        <v>78525400</v>
      </c>
      <c r="D160" s="70">
        <v>8478100</v>
      </c>
    </row>
    <row r="161" spans="1:4" s="72" customFormat="1" ht="19.5" x14ac:dyDescent="0.2">
      <c r="A161" s="65">
        <v>413000</v>
      </c>
      <c r="B161" s="71" t="s">
        <v>206</v>
      </c>
      <c r="C161" s="67">
        <f>SUM(C162:C167)</f>
        <v>226373800</v>
      </c>
      <c r="D161" s="67">
        <f t="shared" ref="D161" si="169">SUM(D162:D167)</f>
        <v>40600</v>
      </c>
    </row>
    <row r="162" spans="1:4" s="61" customFormat="1" x14ac:dyDescent="0.2">
      <c r="A162" s="73">
        <v>413100</v>
      </c>
      <c r="B162" s="69" t="s">
        <v>96</v>
      </c>
      <c r="C162" s="70">
        <v>132645200</v>
      </c>
      <c r="D162" s="70">
        <v>0</v>
      </c>
    </row>
    <row r="163" spans="1:4" s="72" customFormat="1" ht="19.5" x14ac:dyDescent="0.2">
      <c r="A163" s="73">
        <v>413300</v>
      </c>
      <c r="B163" s="69" t="s">
        <v>97</v>
      </c>
      <c r="C163" s="70">
        <v>3515800</v>
      </c>
      <c r="D163" s="70">
        <v>5000</v>
      </c>
    </row>
    <row r="164" spans="1:4" s="61" customFormat="1" x14ac:dyDescent="0.2">
      <c r="A164" s="73">
        <v>413400</v>
      </c>
      <c r="B164" s="69" t="s">
        <v>98</v>
      </c>
      <c r="C164" s="70">
        <v>81308000</v>
      </c>
      <c r="D164" s="70">
        <v>0</v>
      </c>
    </row>
    <row r="165" spans="1:4" s="61" customFormat="1" x14ac:dyDescent="0.2">
      <c r="A165" s="73">
        <v>413700</v>
      </c>
      <c r="B165" s="69" t="s">
        <v>217</v>
      </c>
      <c r="C165" s="70">
        <v>8814500</v>
      </c>
      <c r="D165" s="70">
        <v>0</v>
      </c>
    </row>
    <row r="166" spans="1:4" s="61" customFormat="1" ht="37.5" x14ac:dyDescent="0.2">
      <c r="A166" s="73">
        <v>413800</v>
      </c>
      <c r="B166" s="69" t="s">
        <v>144</v>
      </c>
      <c r="C166" s="70">
        <v>40000</v>
      </c>
      <c r="D166" s="70">
        <v>0</v>
      </c>
    </row>
    <row r="167" spans="1:4" s="61" customFormat="1" x14ac:dyDescent="0.2">
      <c r="A167" s="73">
        <v>413900</v>
      </c>
      <c r="B167" s="69" t="s">
        <v>99</v>
      </c>
      <c r="C167" s="70">
        <v>50300</v>
      </c>
      <c r="D167" s="70">
        <v>35600</v>
      </c>
    </row>
    <row r="168" spans="1:4" s="61" customFormat="1" ht="19.5" x14ac:dyDescent="0.2">
      <c r="A168" s="65">
        <v>414000</v>
      </c>
      <c r="B168" s="71" t="s">
        <v>104</v>
      </c>
      <c r="C168" s="67">
        <f>SUM(C169)</f>
        <v>236870000</v>
      </c>
      <c r="D168" s="67">
        <f t="shared" ref="D168" si="170">SUM(D169)</f>
        <v>0</v>
      </c>
    </row>
    <row r="169" spans="1:4" s="61" customFormat="1" x14ac:dyDescent="0.2">
      <c r="A169" s="68">
        <v>414100</v>
      </c>
      <c r="B169" s="69" t="s">
        <v>104</v>
      </c>
      <c r="C169" s="70">
        <v>236870000</v>
      </c>
      <c r="D169" s="70">
        <v>0</v>
      </c>
    </row>
    <row r="170" spans="1:4" s="61" customFormat="1" ht="19.5" x14ac:dyDescent="0.2">
      <c r="A170" s="65">
        <v>415000</v>
      </c>
      <c r="B170" s="71" t="s">
        <v>50</v>
      </c>
      <c r="C170" s="67">
        <f>SUM(C171:C172)</f>
        <v>117699600</v>
      </c>
      <c r="D170" s="67">
        <f t="shared" ref="D170" si="171">SUM(D171:D172)</f>
        <v>143167000</v>
      </c>
    </row>
    <row r="171" spans="1:4" s="61" customFormat="1" x14ac:dyDescent="0.2">
      <c r="A171" s="68">
        <v>415100</v>
      </c>
      <c r="B171" s="69" t="s">
        <v>65</v>
      </c>
      <c r="C171" s="70">
        <v>30000</v>
      </c>
      <c r="D171" s="70">
        <v>0</v>
      </c>
    </row>
    <row r="172" spans="1:4" s="61" customFormat="1" x14ac:dyDescent="0.2">
      <c r="A172" s="68">
        <v>415200</v>
      </c>
      <c r="B172" s="69" t="s">
        <v>66</v>
      </c>
      <c r="C172" s="70">
        <v>117669600</v>
      </c>
      <c r="D172" s="70">
        <v>143167000</v>
      </c>
    </row>
    <row r="173" spans="1:4" s="61" customFormat="1" ht="39" x14ac:dyDescent="0.2">
      <c r="A173" s="65">
        <v>416000</v>
      </c>
      <c r="B173" s="71" t="s">
        <v>207</v>
      </c>
      <c r="C173" s="67">
        <f>SUM(C174:C175)</f>
        <v>368893900</v>
      </c>
      <c r="D173" s="67">
        <f t="shared" ref="D173" si="172">SUM(D174:D175)</f>
        <v>0</v>
      </c>
    </row>
    <row r="174" spans="1:4" s="61" customFormat="1" ht="37.5" x14ac:dyDescent="0.2">
      <c r="A174" s="68">
        <v>416100</v>
      </c>
      <c r="B174" s="69" t="s">
        <v>218</v>
      </c>
      <c r="C174" s="70">
        <v>357593900</v>
      </c>
      <c r="D174" s="70">
        <v>0</v>
      </c>
    </row>
    <row r="175" spans="1:4" s="61" customFormat="1" ht="37.5" x14ac:dyDescent="0.2">
      <c r="A175" s="68">
        <v>416300</v>
      </c>
      <c r="B175" s="69" t="s">
        <v>219</v>
      </c>
      <c r="C175" s="70">
        <v>11300000</v>
      </c>
      <c r="D175" s="70">
        <v>0</v>
      </c>
    </row>
    <row r="176" spans="1:4" s="61" customFormat="1" ht="39" x14ac:dyDescent="0.2">
      <c r="A176" s="65">
        <v>417000</v>
      </c>
      <c r="B176" s="71" t="s">
        <v>208</v>
      </c>
      <c r="C176" s="67">
        <f>SUM(C177:C177)</f>
        <v>1545000000</v>
      </c>
      <c r="D176" s="67">
        <f t="shared" ref="D176" si="173">SUM(D177:D177)</f>
        <v>0</v>
      </c>
    </row>
    <row r="177" spans="1:4" s="61" customFormat="1" x14ac:dyDescent="0.2">
      <c r="A177" s="68">
        <v>417100</v>
      </c>
      <c r="B177" s="69" t="s">
        <v>67</v>
      </c>
      <c r="C177" s="70">
        <v>1545000000</v>
      </c>
      <c r="D177" s="70">
        <v>0</v>
      </c>
    </row>
    <row r="178" spans="1:4" s="61" customFormat="1" ht="19.5" x14ac:dyDescent="0.2">
      <c r="A178" s="74">
        <v>418000</v>
      </c>
      <c r="B178" s="75" t="s">
        <v>209</v>
      </c>
      <c r="C178" s="67">
        <f t="shared" ref="C178:D178" si="174">C181+C179+C180</f>
        <v>200100</v>
      </c>
      <c r="D178" s="67">
        <f t="shared" si="174"/>
        <v>114200</v>
      </c>
    </row>
    <row r="179" spans="1:4" s="61" customFormat="1" x14ac:dyDescent="0.2">
      <c r="A179" s="41">
        <v>418200</v>
      </c>
      <c r="B179" s="42" t="s">
        <v>145</v>
      </c>
      <c r="C179" s="70">
        <v>36200</v>
      </c>
      <c r="D179" s="70">
        <v>40500</v>
      </c>
    </row>
    <row r="180" spans="1:4" s="61" customFormat="1" x14ac:dyDescent="0.2">
      <c r="A180" s="41">
        <v>418300</v>
      </c>
      <c r="B180" s="42" t="s">
        <v>220</v>
      </c>
      <c r="C180" s="70">
        <v>0</v>
      </c>
      <c r="D180" s="70">
        <v>0</v>
      </c>
    </row>
    <row r="181" spans="1:4" s="61" customFormat="1" x14ac:dyDescent="0.2">
      <c r="A181" s="73">
        <v>418400</v>
      </c>
      <c r="B181" s="42" t="s">
        <v>146</v>
      </c>
      <c r="C181" s="70">
        <v>163900</v>
      </c>
      <c r="D181" s="70">
        <v>73700</v>
      </c>
    </row>
    <row r="182" spans="1:4" s="72" customFormat="1" ht="19.5" x14ac:dyDescent="0.2">
      <c r="A182" s="65">
        <v>419000</v>
      </c>
      <c r="B182" s="71" t="s">
        <v>210</v>
      </c>
      <c r="C182" s="67">
        <f t="shared" ref="C182:D182" si="175">C183</f>
        <v>6941000</v>
      </c>
      <c r="D182" s="67">
        <f t="shared" si="175"/>
        <v>72000</v>
      </c>
    </row>
    <row r="183" spans="1:4" s="61" customFormat="1" x14ac:dyDescent="0.2">
      <c r="A183" s="68">
        <v>419100</v>
      </c>
      <c r="B183" s="69" t="s">
        <v>210</v>
      </c>
      <c r="C183" s="70">
        <v>6941000</v>
      </c>
      <c r="D183" s="70">
        <v>72000</v>
      </c>
    </row>
    <row r="184" spans="1:4" s="61" customFormat="1" ht="37.5" x14ac:dyDescent="0.2">
      <c r="A184" s="64">
        <v>480000</v>
      </c>
      <c r="B184" s="213" t="s">
        <v>147</v>
      </c>
      <c r="C184" s="60">
        <f t="shared" ref="C184:D184" si="176">C185+C190</f>
        <v>415400899.99431527</v>
      </c>
      <c r="D184" s="60">
        <f t="shared" si="176"/>
        <v>120000</v>
      </c>
    </row>
    <row r="185" spans="1:4" s="61" customFormat="1" ht="19.5" x14ac:dyDescent="0.2">
      <c r="A185" s="65">
        <v>487000</v>
      </c>
      <c r="B185" s="71" t="s">
        <v>199</v>
      </c>
      <c r="C185" s="67">
        <f t="shared" ref="C185:D185" si="177">SUM(C186:C189)</f>
        <v>358713100</v>
      </c>
      <c r="D185" s="67">
        <f t="shared" si="177"/>
        <v>80000</v>
      </c>
    </row>
    <row r="186" spans="1:4" s="61" customFormat="1" x14ac:dyDescent="0.2">
      <c r="A186" s="68">
        <v>487100</v>
      </c>
      <c r="B186" s="69" t="s">
        <v>203</v>
      </c>
      <c r="C186" s="70">
        <v>310700</v>
      </c>
      <c r="D186" s="70">
        <v>0</v>
      </c>
    </row>
    <row r="187" spans="1:4" s="61" customFormat="1" x14ac:dyDescent="0.2">
      <c r="A187" s="76">
        <v>487300</v>
      </c>
      <c r="B187" s="69" t="s">
        <v>148</v>
      </c>
      <c r="C187" s="70">
        <v>74796000</v>
      </c>
      <c r="D187" s="70">
        <v>80000</v>
      </c>
    </row>
    <row r="188" spans="1:4" s="61" customFormat="1" x14ac:dyDescent="0.2">
      <c r="A188" s="68">
        <v>487400</v>
      </c>
      <c r="B188" s="68" t="s">
        <v>149</v>
      </c>
      <c r="C188" s="70">
        <v>283606400</v>
      </c>
      <c r="D188" s="70">
        <v>0</v>
      </c>
    </row>
    <row r="189" spans="1:4" s="61" customFormat="1" x14ac:dyDescent="0.2">
      <c r="A189" s="68">
        <v>487900</v>
      </c>
      <c r="B189" s="68" t="s">
        <v>150</v>
      </c>
      <c r="C189" s="70">
        <v>0</v>
      </c>
      <c r="D189" s="70">
        <v>0</v>
      </c>
    </row>
    <row r="190" spans="1:4" s="61" customFormat="1" ht="19.5" x14ac:dyDescent="0.2">
      <c r="A190" s="65">
        <v>488000</v>
      </c>
      <c r="B190" s="71" t="s">
        <v>103</v>
      </c>
      <c r="C190" s="67">
        <f>SUM(C191)</f>
        <v>56687799.994315296</v>
      </c>
      <c r="D190" s="67">
        <f t="shared" ref="D190" si="178">SUM(D191)</f>
        <v>40000</v>
      </c>
    </row>
    <row r="191" spans="1:4" s="61" customFormat="1" x14ac:dyDescent="0.2">
      <c r="A191" s="68">
        <v>488100</v>
      </c>
      <c r="B191" s="69" t="s">
        <v>103</v>
      </c>
      <c r="C191" s="70">
        <v>56687799.994315296</v>
      </c>
      <c r="D191" s="70">
        <v>40000</v>
      </c>
    </row>
    <row r="192" spans="1:4" s="63" customFormat="1" ht="19.5" x14ac:dyDescent="0.2">
      <c r="A192" s="74" t="s">
        <v>1</v>
      </c>
      <c r="B192" s="71" t="s">
        <v>62</v>
      </c>
      <c r="C192" s="67">
        <f t="shared" ref="C192:D192" si="179">SUM(C193)</f>
        <v>7810900</v>
      </c>
      <c r="D192" s="67">
        <f t="shared" si="179"/>
        <v>0</v>
      </c>
    </row>
    <row r="193" spans="1:4" s="61" customFormat="1" x14ac:dyDescent="0.2">
      <c r="A193" s="41" t="s">
        <v>1</v>
      </c>
      <c r="B193" s="69" t="s">
        <v>62</v>
      </c>
      <c r="C193" s="70">
        <v>7810900</v>
      </c>
      <c r="D193" s="70">
        <v>0</v>
      </c>
    </row>
    <row r="194" spans="1:4" s="61" customFormat="1" x14ac:dyDescent="0.2">
      <c r="A194" s="68"/>
      <c r="B194" s="69"/>
      <c r="C194" s="70"/>
      <c r="D194" s="70"/>
    </row>
    <row r="195" spans="1:4" s="61" customFormat="1" x14ac:dyDescent="0.2">
      <c r="A195" s="77" t="s">
        <v>34</v>
      </c>
      <c r="B195" s="69"/>
      <c r="C195" s="60">
        <f t="shared" ref="C195:D195" si="180">C196+C214</f>
        <v>156132600</v>
      </c>
      <c r="D195" s="60">
        <f t="shared" si="180"/>
        <v>15341200</v>
      </c>
    </row>
    <row r="196" spans="1:4" s="63" customFormat="1" x14ac:dyDescent="0.2">
      <c r="A196" s="64">
        <v>510000</v>
      </c>
      <c r="B196" s="213" t="s">
        <v>151</v>
      </c>
      <c r="C196" s="60">
        <f t="shared" ref="C196" si="181">C197+C207+C210+C212+C205</f>
        <v>155602600</v>
      </c>
      <c r="D196" s="60">
        <f>D197+D207+D210+D212+D205</f>
        <v>15341200</v>
      </c>
    </row>
    <row r="197" spans="1:4" s="61" customFormat="1" ht="19.5" x14ac:dyDescent="0.2">
      <c r="A197" s="65">
        <v>511000</v>
      </c>
      <c r="B197" s="71" t="s">
        <v>152</v>
      </c>
      <c r="C197" s="67">
        <f t="shared" ref="C197:D197" si="182">SUM(C198:C204)</f>
        <v>141312500</v>
      </c>
      <c r="D197" s="67">
        <f t="shared" si="182"/>
        <v>11332300</v>
      </c>
    </row>
    <row r="198" spans="1:4" s="63" customFormat="1" x14ac:dyDescent="0.2">
      <c r="A198" s="76">
        <v>511100</v>
      </c>
      <c r="B198" s="69" t="s">
        <v>153</v>
      </c>
      <c r="C198" s="70">
        <v>103843400</v>
      </c>
      <c r="D198" s="70">
        <v>239300</v>
      </c>
    </row>
    <row r="199" spans="1:4" s="63" customFormat="1" ht="37.5" x14ac:dyDescent="0.2">
      <c r="A199" s="68">
        <v>511200</v>
      </c>
      <c r="B199" s="69" t="s">
        <v>154</v>
      </c>
      <c r="C199" s="70">
        <v>6396900</v>
      </c>
      <c r="D199" s="70">
        <v>2168400</v>
      </c>
    </row>
    <row r="200" spans="1:4" s="63" customFormat="1" x14ac:dyDescent="0.2">
      <c r="A200" s="68">
        <v>511300</v>
      </c>
      <c r="B200" s="69" t="s">
        <v>155</v>
      </c>
      <c r="C200" s="70">
        <v>22170400</v>
      </c>
      <c r="D200" s="70">
        <v>8631000</v>
      </c>
    </row>
    <row r="201" spans="1:4" s="63" customFormat="1" x14ac:dyDescent="0.2">
      <c r="A201" s="68">
        <v>511400</v>
      </c>
      <c r="B201" s="69" t="s">
        <v>156</v>
      </c>
      <c r="C201" s="70">
        <v>307300</v>
      </c>
      <c r="D201" s="70">
        <v>10000</v>
      </c>
    </row>
    <row r="202" spans="1:4" s="63" customFormat="1" x14ac:dyDescent="0.2">
      <c r="A202" s="68">
        <v>511500</v>
      </c>
      <c r="B202" s="69" t="s">
        <v>221</v>
      </c>
      <c r="C202" s="70">
        <v>0</v>
      </c>
      <c r="D202" s="70">
        <v>115000</v>
      </c>
    </row>
    <row r="203" spans="1:4" s="63" customFormat="1" x14ac:dyDescent="0.2">
      <c r="A203" s="73">
        <v>511600</v>
      </c>
      <c r="B203" s="69" t="s">
        <v>157</v>
      </c>
      <c r="C203" s="70">
        <v>0</v>
      </c>
      <c r="D203" s="70">
        <v>0</v>
      </c>
    </row>
    <row r="204" spans="1:4" s="61" customFormat="1" x14ac:dyDescent="0.2">
      <c r="A204" s="68">
        <v>511700</v>
      </c>
      <c r="B204" s="69" t="s">
        <v>158</v>
      </c>
      <c r="C204" s="70">
        <v>8594500</v>
      </c>
      <c r="D204" s="70">
        <v>168600</v>
      </c>
    </row>
    <row r="205" spans="1:4" s="61" customFormat="1" ht="19.5" x14ac:dyDescent="0.2">
      <c r="A205" s="65">
        <v>512000</v>
      </c>
      <c r="B205" s="71" t="s">
        <v>159</v>
      </c>
      <c r="C205" s="67">
        <f t="shared" ref="C205" si="183">C206</f>
        <v>0</v>
      </c>
      <c r="D205" s="67">
        <f>D206</f>
        <v>1000</v>
      </c>
    </row>
    <row r="206" spans="1:4" s="61" customFormat="1" x14ac:dyDescent="0.2">
      <c r="A206" s="68">
        <v>512100</v>
      </c>
      <c r="B206" s="69" t="s">
        <v>159</v>
      </c>
      <c r="C206" s="70">
        <v>0</v>
      </c>
      <c r="D206" s="70">
        <v>1000</v>
      </c>
    </row>
    <row r="207" spans="1:4" s="61" customFormat="1" ht="19.5" x14ac:dyDescent="0.2">
      <c r="A207" s="65">
        <v>513000</v>
      </c>
      <c r="B207" s="71" t="s">
        <v>160</v>
      </c>
      <c r="C207" s="67">
        <f t="shared" ref="C207" si="184">SUM(C209:C209)</f>
        <v>4565900</v>
      </c>
      <c r="D207" s="67">
        <f>SUM(D208:D209)</f>
        <v>50000</v>
      </c>
    </row>
    <row r="208" spans="1:4" s="61" customFormat="1" x14ac:dyDescent="0.2">
      <c r="A208" s="68">
        <v>513100</v>
      </c>
      <c r="B208" s="69" t="s">
        <v>222</v>
      </c>
      <c r="C208" s="70">
        <v>0</v>
      </c>
      <c r="D208" s="70">
        <v>50000</v>
      </c>
    </row>
    <row r="209" spans="1:4" s="61" customFormat="1" ht="18.75" customHeight="1" x14ac:dyDescent="0.2">
      <c r="A209" s="68">
        <v>513700</v>
      </c>
      <c r="B209" s="69" t="s">
        <v>161</v>
      </c>
      <c r="C209" s="70">
        <v>4565900</v>
      </c>
      <c r="D209" s="70">
        <v>0</v>
      </c>
    </row>
    <row r="210" spans="1:4" s="61" customFormat="1" ht="39" x14ac:dyDescent="0.2">
      <c r="A210" s="65">
        <v>516000</v>
      </c>
      <c r="B210" s="71" t="s">
        <v>162</v>
      </c>
      <c r="C210" s="67">
        <f t="shared" ref="C210:D210" si="185">SUM(C211)</f>
        <v>9654200</v>
      </c>
      <c r="D210" s="67">
        <f t="shared" si="185"/>
        <v>3257900</v>
      </c>
    </row>
    <row r="211" spans="1:4" s="72" customFormat="1" ht="34.5" customHeight="1" x14ac:dyDescent="0.2">
      <c r="A211" s="68">
        <v>516100</v>
      </c>
      <c r="B211" s="69" t="s">
        <v>162</v>
      </c>
      <c r="C211" s="70">
        <v>9654200</v>
      </c>
      <c r="D211" s="70">
        <v>3257900</v>
      </c>
    </row>
    <row r="212" spans="1:4" s="72" customFormat="1" ht="39" x14ac:dyDescent="0.2">
      <c r="A212" s="75">
        <v>518000</v>
      </c>
      <c r="B212" s="71" t="s">
        <v>163</v>
      </c>
      <c r="C212" s="67">
        <f t="shared" ref="C212:D212" si="186">C213</f>
        <v>70000</v>
      </c>
      <c r="D212" s="67">
        <f t="shared" si="186"/>
        <v>700000</v>
      </c>
    </row>
    <row r="213" spans="1:4" s="72" customFormat="1" ht="37.5" x14ac:dyDescent="0.2">
      <c r="A213" s="78">
        <v>518100</v>
      </c>
      <c r="B213" s="69" t="s">
        <v>163</v>
      </c>
      <c r="C213" s="70">
        <v>70000</v>
      </c>
      <c r="D213" s="70">
        <v>700000</v>
      </c>
    </row>
    <row r="214" spans="1:4" s="72" customFormat="1" ht="19.5" x14ac:dyDescent="0.2">
      <c r="A214" s="74">
        <v>580000</v>
      </c>
      <c r="B214" s="75" t="s">
        <v>164</v>
      </c>
      <c r="C214" s="67">
        <f t="shared" ref="C214:D215" si="187">C215</f>
        <v>530000</v>
      </c>
      <c r="D214" s="67">
        <f t="shared" si="187"/>
        <v>0</v>
      </c>
    </row>
    <row r="215" spans="1:4" s="72" customFormat="1" ht="19.5" x14ac:dyDescent="0.2">
      <c r="A215" s="74">
        <v>581000</v>
      </c>
      <c r="B215" s="75" t="s">
        <v>165</v>
      </c>
      <c r="C215" s="67">
        <f t="shared" si="187"/>
        <v>530000</v>
      </c>
      <c r="D215" s="67">
        <f t="shared" si="187"/>
        <v>0</v>
      </c>
    </row>
    <row r="216" spans="1:4" s="72" customFormat="1" ht="19.5" x14ac:dyDescent="0.2">
      <c r="A216" s="73">
        <v>581200</v>
      </c>
      <c r="B216" s="42" t="s">
        <v>166</v>
      </c>
      <c r="C216" s="70">
        <v>530000</v>
      </c>
      <c r="D216" s="70">
        <v>0</v>
      </c>
    </row>
    <row r="217" spans="1:4" s="80" customFormat="1" ht="39.75" customHeight="1" x14ac:dyDescent="0.2">
      <c r="A217" s="79"/>
      <c r="B217" s="37" t="s">
        <v>35</v>
      </c>
      <c r="C217" s="38">
        <f t="shared" ref="C217" si="188">C144+C195</f>
        <v>4403909499.9943151</v>
      </c>
      <c r="D217" s="38">
        <f t="shared" ref="D217" si="189">D144+D195</f>
        <v>184265100</v>
      </c>
    </row>
    <row r="218" spans="1:4" s="63" customFormat="1" x14ac:dyDescent="0.2">
      <c r="A218" s="68"/>
      <c r="B218" s="69"/>
      <c r="C218" s="70"/>
      <c r="D218" s="70"/>
    </row>
    <row r="219" spans="1:4" s="63" customFormat="1" x14ac:dyDescent="0.2">
      <c r="A219" s="68"/>
      <c r="B219" s="69"/>
      <c r="C219" s="70"/>
      <c r="D219" s="70"/>
    </row>
    <row r="220" spans="1:4" s="63" customFormat="1" x14ac:dyDescent="0.2">
      <c r="A220" s="58" t="s">
        <v>19</v>
      </c>
      <c r="B220" s="69"/>
      <c r="C220" s="70"/>
      <c r="D220" s="70"/>
    </row>
    <row r="221" spans="1:4" s="63" customFormat="1" x14ac:dyDescent="0.2">
      <c r="A221" s="68"/>
      <c r="B221" s="69"/>
      <c r="C221" s="70"/>
      <c r="D221" s="70"/>
    </row>
    <row r="222" spans="1:4" ht="111.75" customHeight="1" x14ac:dyDescent="0.2">
      <c r="A222" s="47" t="s">
        <v>44</v>
      </c>
      <c r="B222" s="47" t="s">
        <v>47</v>
      </c>
      <c r="C222" s="1" t="s">
        <v>57</v>
      </c>
      <c r="D222" s="1" t="s">
        <v>58</v>
      </c>
    </row>
    <row r="223" spans="1:4" x14ac:dyDescent="0.2">
      <c r="A223" s="28">
        <v>1</v>
      </c>
      <c r="B223" s="29">
        <v>2</v>
      </c>
      <c r="C223" s="31">
        <v>3</v>
      </c>
      <c r="D223" s="31">
        <v>4</v>
      </c>
    </row>
    <row r="224" spans="1:4" s="80" customFormat="1" ht="19.5" customHeight="1" x14ac:dyDescent="0.2">
      <c r="A224" s="81"/>
      <c r="B224" s="82" t="s">
        <v>20</v>
      </c>
      <c r="C224" s="83">
        <f t="shared" ref="C224" si="190">C225+C239+C252+C271</f>
        <v>261231300.00999999</v>
      </c>
      <c r="D224" s="83">
        <f t="shared" ref="D224" si="191">D225+D239+D252+D271</f>
        <v>8599800</v>
      </c>
    </row>
    <row r="225" spans="1:4" s="63" customFormat="1" ht="37.5" x14ac:dyDescent="0.2">
      <c r="A225" s="84"/>
      <c r="B225" s="213" t="s">
        <v>36</v>
      </c>
      <c r="C225" s="60">
        <f t="shared" ref="C225" si="192">C226-C231</f>
        <v>100202100</v>
      </c>
      <c r="D225" s="60">
        <f t="shared" ref="D225" si="193">D226-D231</f>
        <v>100000</v>
      </c>
    </row>
    <row r="226" spans="1:4" s="63" customFormat="1" x14ac:dyDescent="0.2">
      <c r="A226" s="64">
        <v>910000</v>
      </c>
      <c r="B226" s="213" t="s">
        <v>167</v>
      </c>
      <c r="C226" s="60">
        <f t="shared" ref="C226" si="194">C227+C229</f>
        <v>100702100</v>
      </c>
      <c r="D226" s="60">
        <f t="shared" ref="D226" si="195">D227+D229</f>
        <v>100000</v>
      </c>
    </row>
    <row r="227" spans="1:4" s="63" customFormat="1" ht="19.5" x14ac:dyDescent="0.2">
      <c r="A227" s="65">
        <v>911000</v>
      </c>
      <c r="B227" s="71" t="s">
        <v>111</v>
      </c>
      <c r="C227" s="67">
        <f t="shared" ref="C227:D227" si="196">SUM(C228:C228)</f>
        <v>92936200</v>
      </c>
      <c r="D227" s="67">
        <f t="shared" si="196"/>
        <v>100000</v>
      </c>
    </row>
    <row r="228" spans="1:4" s="63" customFormat="1" x14ac:dyDescent="0.2">
      <c r="A228" s="68">
        <v>911400</v>
      </c>
      <c r="B228" s="69" t="s">
        <v>168</v>
      </c>
      <c r="C228" s="70">
        <v>92936200</v>
      </c>
      <c r="D228" s="70">
        <v>100000</v>
      </c>
    </row>
    <row r="229" spans="1:4" s="85" customFormat="1" ht="39" x14ac:dyDescent="0.2">
      <c r="A229" s="65">
        <v>918000</v>
      </c>
      <c r="B229" s="71" t="s">
        <v>112</v>
      </c>
      <c r="C229" s="67">
        <f t="shared" ref="C229:D229" si="197">C230</f>
        <v>7765900</v>
      </c>
      <c r="D229" s="67">
        <f t="shared" si="197"/>
        <v>0</v>
      </c>
    </row>
    <row r="230" spans="1:4" s="63" customFormat="1" ht="38.25" customHeight="1" x14ac:dyDescent="0.2">
      <c r="A230" s="68">
        <v>918100</v>
      </c>
      <c r="B230" s="69" t="s">
        <v>169</v>
      </c>
      <c r="C230" s="70">
        <v>7765900</v>
      </c>
      <c r="D230" s="70">
        <v>0</v>
      </c>
    </row>
    <row r="231" spans="1:4" s="85" customFormat="1" ht="19.5" x14ac:dyDescent="0.2">
      <c r="A231" s="65">
        <v>610000</v>
      </c>
      <c r="B231" s="71" t="s">
        <v>170</v>
      </c>
      <c r="C231" s="67">
        <f t="shared" ref="C231" si="198">C232+C236</f>
        <v>500000</v>
      </c>
      <c r="D231" s="67">
        <f t="shared" ref="D231" si="199">D232+D236</f>
        <v>0</v>
      </c>
    </row>
    <row r="232" spans="1:4" s="85" customFormat="1" ht="19.5" x14ac:dyDescent="0.2">
      <c r="A232" s="65">
        <v>611000</v>
      </c>
      <c r="B232" s="71" t="s">
        <v>114</v>
      </c>
      <c r="C232" s="67">
        <f t="shared" ref="C232" si="200">SUM(C233:C235)</f>
        <v>0</v>
      </c>
      <c r="D232" s="67">
        <f t="shared" ref="D232" si="201">SUM(D233:D235)</f>
        <v>0</v>
      </c>
    </row>
    <row r="233" spans="1:4" s="63" customFormat="1" x14ac:dyDescent="0.2">
      <c r="A233" s="76">
        <v>611100</v>
      </c>
      <c r="B233" s="69" t="s">
        <v>171</v>
      </c>
      <c r="C233" s="70">
        <v>0</v>
      </c>
      <c r="D233" s="70">
        <v>0</v>
      </c>
    </row>
    <row r="234" spans="1:4" s="63" customFormat="1" x14ac:dyDescent="0.2">
      <c r="A234" s="76">
        <v>611200</v>
      </c>
      <c r="B234" s="69" t="s">
        <v>223</v>
      </c>
      <c r="C234" s="70">
        <v>0</v>
      </c>
      <c r="D234" s="70">
        <v>0</v>
      </c>
    </row>
    <row r="235" spans="1:4" s="61" customFormat="1" x14ac:dyDescent="0.2">
      <c r="A235" s="73">
        <v>611400</v>
      </c>
      <c r="B235" s="69" t="s">
        <v>172</v>
      </c>
      <c r="C235" s="70">
        <v>0</v>
      </c>
      <c r="D235" s="70">
        <v>0</v>
      </c>
    </row>
    <row r="236" spans="1:4" s="72" customFormat="1" ht="39" x14ac:dyDescent="0.2">
      <c r="A236" s="86">
        <v>618000</v>
      </c>
      <c r="B236" s="86" t="s">
        <v>115</v>
      </c>
      <c r="C236" s="67">
        <f t="shared" ref="C236" si="202">C237+C238</f>
        <v>500000</v>
      </c>
      <c r="D236" s="67">
        <f t="shared" ref="D236" si="203">D237+D238</f>
        <v>0</v>
      </c>
    </row>
    <row r="237" spans="1:4" s="61" customFormat="1" ht="37.5" x14ac:dyDescent="0.2">
      <c r="A237" s="73">
        <v>618100</v>
      </c>
      <c r="B237" s="69" t="s">
        <v>173</v>
      </c>
      <c r="C237" s="70">
        <v>500000</v>
      </c>
      <c r="D237" s="70">
        <v>0</v>
      </c>
    </row>
    <row r="238" spans="1:4" s="61" customFormat="1" ht="37.5" x14ac:dyDescent="0.2">
      <c r="A238" s="73">
        <v>618200</v>
      </c>
      <c r="B238" s="69" t="s">
        <v>174</v>
      </c>
      <c r="C238" s="70">
        <v>0</v>
      </c>
      <c r="D238" s="70">
        <v>0</v>
      </c>
    </row>
    <row r="239" spans="1:4" s="63" customFormat="1" x14ac:dyDescent="0.2">
      <c r="A239" s="68"/>
      <c r="B239" s="18" t="s">
        <v>15</v>
      </c>
      <c r="C239" s="60">
        <f t="shared" ref="C239" si="204">C240-C244</f>
        <v>187396600</v>
      </c>
      <c r="D239" s="60">
        <f t="shared" ref="D239" si="205">D240-D244</f>
        <v>-1000</v>
      </c>
    </row>
    <row r="240" spans="1:4" s="63" customFormat="1" x14ac:dyDescent="0.2">
      <c r="A240" s="64">
        <v>920000</v>
      </c>
      <c r="B240" s="18" t="s">
        <v>175</v>
      </c>
      <c r="C240" s="60">
        <f t="shared" ref="C240:D240" si="206">C241</f>
        <v>1109779700</v>
      </c>
      <c r="D240" s="60">
        <f t="shared" si="206"/>
        <v>0</v>
      </c>
    </row>
    <row r="241" spans="1:4" s="63" customFormat="1" ht="19.5" x14ac:dyDescent="0.2">
      <c r="A241" s="65">
        <v>921000</v>
      </c>
      <c r="B241" s="14" t="s">
        <v>117</v>
      </c>
      <c r="C241" s="67">
        <f t="shared" ref="C241" si="207">SUM(C242:C243)</f>
        <v>1109779700</v>
      </c>
      <c r="D241" s="67">
        <f t="shared" ref="D241" si="208">SUM(D242:D243)</f>
        <v>0</v>
      </c>
    </row>
    <row r="242" spans="1:4" s="63" customFormat="1" x14ac:dyDescent="0.2">
      <c r="A242" s="68">
        <v>921100</v>
      </c>
      <c r="B242" s="11" t="s">
        <v>176</v>
      </c>
      <c r="C242" s="70">
        <v>1109779700</v>
      </c>
      <c r="D242" s="70">
        <v>0</v>
      </c>
    </row>
    <row r="243" spans="1:4" s="63" customFormat="1" x14ac:dyDescent="0.2">
      <c r="A243" s="68">
        <v>921200</v>
      </c>
      <c r="B243" s="11" t="s">
        <v>177</v>
      </c>
      <c r="C243" s="70">
        <v>0</v>
      </c>
      <c r="D243" s="70">
        <v>0</v>
      </c>
    </row>
    <row r="244" spans="1:4" s="85" customFormat="1" ht="19.5" x14ac:dyDescent="0.2">
      <c r="A244" s="74">
        <v>620000</v>
      </c>
      <c r="B244" s="71" t="s">
        <v>178</v>
      </c>
      <c r="C244" s="67">
        <f t="shared" ref="C244" si="209">C245+C250</f>
        <v>922383100</v>
      </c>
      <c r="D244" s="67">
        <f>D245+D250</f>
        <v>1000</v>
      </c>
    </row>
    <row r="245" spans="1:4" s="85" customFormat="1" ht="19.5" x14ac:dyDescent="0.2">
      <c r="A245" s="74">
        <v>621000</v>
      </c>
      <c r="B245" s="71" t="s">
        <v>119</v>
      </c>
      <c r="C245" s="67">
        <f t="shared" ref="C245" si="210">SUM(C246:C249)</f>
        <v>922383100</v>
      </c>
      <c r="D245" s="67">
        <f t="shared" ref="D245" si="211">SUM(D246:D249)</f>
        <v>0</v>
      </c>
    </row>
    <row r="246" spans="1:4" s="61" customFormat="1" x14ac:dyDescent="0.2">
      <c r="A246" s="73">
        <v>621100</v>
      </c>
      <c r="B246" s="69" t="s">
        <v>179</v>
      </c>
      <c r="C246" s="70">
        <v>506454500</v>
      </c>
      <c r="D246" s="70">
        <v>0</v>
      </c>
    </row>
    <row r="247" spans="1:4" s="61" customFormat="1" x14ac:dyDescent="0.2">
      <c r="A247" s="73">
        <v>621300</v>
      </c>
      <c r="B247" s="69" t="s">
        <v>180</v>
      </c>
      <c r="C247" s="70">
        <v>43907200</v>
      </c>
      <c r="D247" s="70">
        <v>0</v>
      </c>
    </row>
    <row r="248" spans="1:4" s="61" customFormat="1" x14ac:dyDescent="0.2">
      <c r="A248" s="73">
        <v>621400</v>
      </c>
      <c r="B248" s="69" t="s">
        <v>181</v>
      </c>
      <c r="C248" s="70">
        <v>363241000</v>
      </c>
      <c r="D248" s="70">
        <v>0</v>
      </c>
    </row>
    <row r="249" spans="1:4" s="61" customFormat="1" x14ac:dyDescent="0.2">
      <c r="A249" s="73">
        <v>621900</v>
      </c>
      <c r="B249" s="69" t="s">
        <v>182</v>
      </c>
      <c r="C249" s="70">
        <v>8780400</v>
      </c>
      <c r="D249" s="70">
        <v>0</v>
      </c>
    </row>
    <row r="250" spans="1:4" s="72" customFormat="1" ht="39" x14ac:dyDescent="0.2">
      <c r="A250" s="74">
        <v>628000</v>
      </c>
      <c r="B250" s="71" t="s">
        <v>120</v>
      </c>
      <c r="C250" s="67">
        <f t="shared" ref="C250:D250" si="212">C251</f>
        <v>0</v>
      </c>
      <c r="D250" s="67">
        <f t="shared" si="212"/>
        <v>1000</v>
      </c>
    </row>
    <row r="251" spans="1:4" s="61" customFormat="1" ht="37.5" x14ac:dyDescent="0.2">
      <c r="A251" s="73">
        <v>628200</v>
      </c>
      <c r="B251" s="69" t="s">
        <v>183</v>
      </c>
      <c r="C251" s="70">
        <v>0</v>
      </c>
      <c r="D251" s="70">
        <v>1000</v>
      </c>
    </row>
    <row r="252" spans="1:4" s="20" customFormat="1" x14ac:dyDescent="0.2">
      <c r="A252" s="87"/>
      <c r="B252" s="18" t="s">
        <v>37</v>
      </c>
      <c r="C252" s="60">
        <f t="shared" ref="C252" si="213">C253-C262</f>
        <v>-26367399.989999995</v>
      </c>
      <c r="D252" s="60">
        <f t="shared" ref="D252" si="214">D253-D262</f>
        <v>-15641100</v>
      </c>
    </row>
    <row r="253" spans="1:4" s="63" customFormat="1" ht="19.5" x14ac:dyDescent="0.2">
      <c r="A253" s="64">
        <v>930000</v>
      </c>
      <c r="B253" s="18" t="s">
        <v>184</v>
      </c>
      <c r="C253" s="67">
        <f t="shared" ref="C253" si="215">C254+C259</f>
        <v>29840000</v>
      </c>
      <c r="D253" s="67">
        <f t="shared" ref="D253" si="216">D254+D259</f>
        <v>59274800</v>
      </c>
    </row>
    <row r="254" spans="1:4" s="85" customFormat="1" ht="19.5" x14ac:dyDescent="0.2">
      <c r="A254" s="65">
        <v>931000</v>
      </c>
      <c r="B254" s="14" t="s">
        <v>122</v>
      </c>
      <c r="C254" s="67">
        <f t="shared" ref="C254" si="217">SUM(C255:C258)</f>
        <v>4000000</v>
      </c>
      <c r="D254" s="67">
        <f t="shared" ref="D254" si="218">SUM(D255:D258)</f>
        <v>59036500</v>
      </c>
    </row>
    <row r="255" spans="1:4" x14ac:dyDescent="0.2">
      <c r="A255" s="68">
        <v>931100</v>
      </c>
      <c r="B255" s="11" t="s">
        <v>185</v>
      </c>
      <c r="C255" s="26">
        <v>0</v>
      </c>
      <c r="D255" s="26">
        <v>1011700</v>
      </c>
    </row>
    <row r="256" spans="1:4" x14ac:dyDescent="0.2">
      <c r="A256" s="68">
        <v>931200</v>
      </c>
      <c r="B256" s="11" t="s">
        <v>186</v>
      </c>
      <c r="C256" s="26">
        <v>4000000</v>
      </c>
      <c r="D256" s="26">
        <v>57759600</v>
      </c>
    </row>
    <row r="257" spans="1:4" x14ac:dyDescent="0.2">
      <c r="A257" s="68">
        <v>931300</v>
      </c>
      <c r="B257" s="11" t="s">
        <v>187</v>
      </c>
      <c r="C257" s="26">
        <v>0</v>
      </c>
      <c r="D257" s="26">
        <v>1000</v>
      </c>
    </row>
    <row r="258" spans="1:4" x14ac:dyDescent="0.2">
      <c r="A258" s="68">
        <v>931900</v>
      </c>
      <c r="B258" s="11" t="s">
        <v>122</v>
      </c>
      <c r="C258" s="26">
        <v>0</v>
      </c>
      <c r="D258" s="26">
        <v>264200</v>
      </c>
    </row>
    <row r="259" spans="1:4" s="89" customFormat="1" ht="38.25" customHeight="1" x14ac:dyDescent="0.2">
      <c r="A259" s="65">
        <v>938000</v>
      </c>
      <c r="B259" s="14" t="s">
        <v>123</v>
      </c>
      <c r="C259" s="88">
        <f t="shared" ref="C259" si="219">C260+C261</f>
        <v>25840000</v>
      </c>
      <c r="D259" s="88">
        <f t="shared" ref="D259" si="220">D260+D261</f>
        <v>238300</v>
      </c>
    </row>
    <row r="260" spans="1:4" x14ac:dyDescent="0.2">
      <c r="A260" s="68">
        <v>938100</v>
      </c>
      <c r="B260" s="11" t="s">
        <v>188</v>
      </c>
      <c r="C260" s="26">
        <v>25840000</v>
      </c>
      <c r="D260" s="26">
        <v>59000</v>
      </c>
    </row>
    <row r="261" spans="1:4" ht="37.5" x14ac:dyDescent="0.2">
      <c r="A261" s="68">
        <v>938200</v>
      </c>
      <c r="B261" s="11" t="s">
        <v>189</v>
      </c>
      <c r="C261" s="26">
        <v>0</v>
      </c>
      <c r="D261" s="26">
        <v>179300</v>
      </c>
    </row>
    <row r="262" spans="1:4" s="89" customFormat="1" ht="19.5" x14ac:dyDescent="0.2">
      <c r="A262" s="74">
        <v>630000</v>
      </c>
      <c r="B262" s="71" t="s">
        <v>190</v>
      </c>
      <c r="C262" s="88">
        <f t="shared" ref="C262" si="221">C263+C268</f>
        <v>56207399.989999995</v>
      </c>
      <c r="D262" s="88">
        <f t="shared" ref="D262" si="222">D263+D268</f>
        <v>74915900</v>
      </c>
    </row>
    <row r="263" spans="1:4" s="89" customFormat="1" ht="19.5" x14ac:dyDescent="0.2">
      <c r="A263" s="74">
        <v>631000</v>
      </c>
      <c r="B263" s="71" t="s">
        <v>191</v>
      </c>
      <c r="C263" s="88">
        <f t="shared" ref="C263" si="223">SUM(C264:C267)</f>
        <v>26879000</v>
      </c>
      <c r="D263" s="88">
        <f t="shared" ref="D263" si="224">SUM(D264:D267)</f>
        <v>74832700</v>
      </c>
    </row>
    <row r="264" spans="1:4" x14ac:dyDescent="0.2">
      <c r="A264" s="73">
        <v>631100</v>
      </c>
      <c r="B264" s="69" t="s">
        <v>192</v>
      </c>
      <c r="C264" s="26">
        <v>853800</v>
      </c>
      <c r="D264" s="26">
        <v>1244400</v>
      </c>
    </row>
    <row r="265" spans="1:4" x14ac:dyDescent="0.2">
      <c r="A265" s="73">
        <v>631200</v>
      </c>
      <c r="B265" s="69" t="s">
        <v>193</v>
      </c>
      <c r="C265" s="26">
        <v>4030000</v>
      </c>
      <c r="D265" s="26">
        <v>72384500</v>
      </c>
    </row>
    <row r="266" spans="1:4" x14ac:dyDescent="0.2">
      <c r="A266" s="73">
        <v>631300</v>
      </c>
      <c r="B266" s="69" t="s">
        <v>194</v>
      </c>
      <c r="C266" s="26">
        <v>20500</v>
      </c>
      <c r="D266" s="26">
        <v>11000</v>
      </c>
    </row>
    <row r="267" spans="1:4" x14ac:dyDescent="0.2">
      <c r="A267" s="73">
        <v>631900</v>
      </c>
      <c r="B267" s="69" t="s">
        <v>125</v>
      </c>
      <c r="C267" s="26">
        <v>21974700</v>
      </c>
      <c r="D267" s="26">
        <v>1192800</v>
      </c>
    </row>
    <row r="268" spans="1:4" s="89" customFormat="1" ht="36" customHeight="1" x14ac:dyDescent="0.2">
      <c r="A268" s="74">
        <v>638000</v>
      </c>
      <c r="B268" s="71" t="s">
        <v>126</v>
      </c>
      <c r="C268" s="88">
        <f t="shared" ref="C268" si="225">C269+C270</f>
        <v>29328399.989999998</v>
      </c>
      <c r="D268" s="88">
        <f t="shared" ref="D268" si="226">D269+D270</f>
        <v>83200</v>
      </c>
    </row>
    <row r="269" spans="1:4" ht="36" customHeight="1" x14ac:dyDescent="0.2">
      <c r="A269" s="73">
        <v>638100</v>
      </c>
      <c r="B269" s="69" t="s">
        <v>195</v>
      </c>
      <c r="C269" s="26">
        <v>24497399.989999998</v>
      </c>
      <c r="D269" s="26">
        <v>83200</v>
      </c>
    </row>
    <row r="270" spans="1:4" ht="37.5" x14ac:dyDescent="0.2">
      <c r="A270" s="90">
        <v>638200</v>
      </c>
      <c r="B270" s="25" t="s">
        <v>196</v>
      </c>
      <c r="C270" s="26">
        <v>4831000</v>
      </c>
      <c r="D270" s="26">
        <v>0</v>
      </c>
    </row>
    <row r="271" spans="1:4" s="20" customFormat="1" ht="37.5" x14ac:dyDescent="0.2">
      <c r="A271" s="205" t="s">
        <v>1</v>
      </c>
      <c r="B271" s="206" t="s">
        <v>41</v>
      </c>
      <c r="C271" s="20">
        <v>0</v>
      </c>
      <c r="D271" s="33">
        <v>24141900</v>
      </c>
    </row>
    <row r="274" spans="1:4" ht="40.5" customHeight="1" x14ac:dyDescent="0.2">
      <c r="A274" s="221" t="s">
        <v>38</v>
      </c>
      <c r="B274" s="221"/>
      <c r="C274" s="221"/>
      <c r="D274" s="221"/>
    </row>
    <row r="276" spans="1:4" ht="111.75" customHeight="1" x14ac:dyDescent="0.2">
      <c r="A276" s="216" t="s">
        <v>44</v>
      </c>
      <c r="B276" s="216" t="s">
        <v>45</v>
      </c>
      <c r="C276" s="1" t="s">
        <v>57</v>
      </c>
      <c r="D276" s="1" t="s">
        <v>58</v>
      </c>
    </row>
    <row r="277" spans="1:4" x14ac:dyDescent="0.2">
      <c r="A277" s="29">
        <v>1</v>
      </c>
      <c r="B277" s="29">
        <v>2</v>
      </c>
      <c r="C277" s="31">
        <v>3</v>
      </c>
      <c r="D277" s="31">
        <v>4</v>
      </c>
    </row>
    <row r="278" spans="1:4" x14ac:dyDescent="0.2">
      <c r="A278" s="84" t="s">
        <v>5</v>
      </c>
      <c r="B278" s="69" t="s">
        <v>224</v>
      </c>
      <c r="C278" s="27">
        <v>611618895</v>
      </c>
      <c r="D278" s="27">
        <v>326800</v>
      </c>
    </row>
    <row r="279" spans="1:4" x14ac:dyDescent="0.2">
      <c r="A279" s="84" t="s">
        <v>6</v>
      </c>
      <c r="B279" s="69" t="s">
        <v>42</v>
      </c>
      <c r="C279" s="27">
        <v>0</v>
      </c>
      <c r="D279" s="27">
        <v>0</v>
      </c>
    </row>
    <row r="280" spans="1:4" x14ac:dyDescent="0.2">
      <c r="A280" s="217" t="s">
        <v>7</v>
      </c>
      <c r="B280" s="69" t="s">
        <v>68</v>
      </c>
      <c r="C280" s="27">
        <v>389440704.99666667</v>
      </c>
      <c r="D280" s="27">
        <v>12565100</v>
      </c>
    </row>
    <row r="281" spans="1:4" x14ac:dyDescent="0.2">
      <c r="A281" s="217" t="s">
        <v>8</v>
      </c>
      <c r="B281" s="69" t="s">
        <v>49</v>
      </c>
      <c r="C281" s="27">
        <v>306293100.39999998</v>
      </c>
      <c r="D281" s="27">
        <v>143639300</v>
      </c>
    </row>
    <row r="282" spans="1:4" x14ac:dyDescent="0.2">
      <c r="A282" s="217" t="s">
        <v>9</v>
      </c>
      <c r="B282" s="69" t="s">
        <v>225</v>
      </c>
      <c r="C282" s="27">
        <v>3385400</v>
      </c>
      <c r="D282" s="27">
        <v>0</v>
      </c>
    </row>
    <row r="283" spans="1:4" x14ac:dyDescent="0.2">
      <c r="A283" s="217" t="s">
        <v>10</v>
      </c>
      <c r="B283" s="69" t="s">
        <v>204</v>
      </c>
      <c r="C283" s="27">
        <v>131955300</v>
      </c>
      <c r="D283" s="27">
        <v>0</v>
      </c>
    </row>
    <row r="284" spans="1:4" x14ac:dyDescent="0.2">
      <c r="A284" s="217" t="s">
        <v>11</v>
      </c>
      <c r="B284" s="69" t="s">
        <v>56</v>
      </c>
      <c r="C284" s="27">
        <v>301495576</v>
      </c>
      <c r="D284" s="27">
        <v>0</v>
      </c>
    </row>
    <row r="285" spans="1:4" x14ac:dyDescent="0.2">
      <c r="A285" s="217" t="s">
        <v>12</v>
      </c>
      <c r="B285" s="69" t="s">
        <v>197</v>
      </c>
      <c r="C285" s="27">
        <v>40103800</v>
      </c>
      <c r="D285" s="27">
        <v>0</v>
      </c>
    </row>
    <row r="286" spans="1:4" x14ac:dyDescent="0.2">
      <c r="A286" s="217" t="s">
        <v>13</v>
      </c>
      <c r="B286" s="69" t="s">
        <v>43</v>
      </c>
      <c r="C286" s="27">
        <v>579375700</v>
      </c>
      <c r="D286" s="27">
        <v>27733900</v>
      </c>
    </row>
    <row r="287" spans="1:4" x14ac:dyDescent="0.2">
      <c r="A287" s="217">
        <v>10</v>
      </c>
      <c r="B287" s="69" t="s">
        <v>226</v>
      </c>
      <c r="C287" s="27">
        <v>2032430123.9943154</v>
      </c>
      <c r="D287" s="27">
        <v>0</v>
      </c>
    </row>
    <row r="288" spans="1:4" s="20" customFormat="1" x14ac:dyDescent="0.2">
      <c r="A288" s="220" t="s">
        <v>16</v>
      </c>
      <c r="B288" s="220"/>
      <c r="C288" s="219">
        <f t="shared" ref="C288:D288" si="227">SUM(C278:C287)</f>
        <v>4396098600.3909817</v>
      </c>
      <c r="D288" s="219">
        <f t="shared" si="227"/>
        <v>184265100</v>
      </c>
    </row>
  </sheetData>
  <mergeCells count="2">
    <mergeCell ref="A288:B288"/>
    <mergeCell ref="A274:D274"/>
  </mergeCells>
  <printOptions horizontalCentered="1"/>
  <pageMargins left="0" right="0" top="0.39370078740157483" bottom="0" header="0" footer="0"/>
  <pageSetup paperSize="9" scale="50" firstPageNumber="4" orientation="portrait" useFirstPageNumber="1" r:id="rId1"/>
  <headerFooter>
    <oddFooter>&amp;C&amp;P</oddFooter>
  </headerFooter>
  <rowBreaks count="6" manualBreakCount="6">
    <brk id="70" max="16383" man="1"/>
    <brk id="123" max="16383" man="1"/>
    <brk id="139" max="16383" man="1"/>
    <brk id="193" max="16383" man="1"/>
    <brk id="218" max="16383" man="1"/>
    <brk id="272" max="16383" man="1"/>
  </rowBreaks>
  <ignoredErrors>
    <ignoredError sqref="C288:D28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96"/>
  <sheetViews>
    <sheetView tabSelected="1" view="pageBreakPreview" zoomScale="75" zoomScaleNormal="70" zoomScaleSheetLayoutView="75" workbookViewId="0">
      <pane xSplit="2" ySplit="4" topLeftCell="C1143" activePane="bottomRight" state="frozen"/>
      <selection activeCell="J95" sqref="J95"/>
      <selection pane="topRight" activeCell="J95" sqref="J95"/>
      <selection pane="bottomLeft" activeCell="J95" sqref="J95"/>
      <selection pane="bottomRight" activeCell="M21" sqref="M21"/>
    </sheetView>
  </sheetViews>
  <sheetFormatPr defaultColWidth="9.140625" defaultRowHeight="20.25" x14ac:dyDescent="0.2"/>
  <cols>
    <col min="1" max="1" width="17.7109375" style="112" customWidth="1"/>
    <col min="2" max="2" width="109.42578125" style="137" customWidth="1"/>
    <col min="3" max="4" width="29.28515625" style="93" customWidth="1"/>
    <col min="5" max="16384" width="9.140625" style="100"/>
  </cols>
  <sheetData>
    <row r="1" spans="1:4" s="94" customFormat="1" x14ac:dyDescent="0.2">
      <c r="A1" s="91" t="s">
        <v>227</v>
      </c>
      <c r="B1" s="92"/>
      <c r="C1" s="93"/>
      <c r="D1" s="93"/>
    </row>
    <row r="2" spans="1:4" s="94" customFormat="1" x14ac:dyDescent="0.2">
      <c r="A2" s="95"/>
      <c r="B2" s="96"/>
      <c r="C2" s="97"/>
      <c r="D2" s="97"/>
    </row>
    <row r="3" spans="1:4" ht="124.5" customHeight="1" x14ac:dyDescent="0.2">
      <c r="A3" s="98" t="s">
        <v>44</v>
      </c>
      <c r="B3" s="98" t="s">
        <v>47</v>
      </c>
      <c r="C3" s="99" t="s">
        <v>257</v>
      </c>
      <c r="D3" s="99" t="s">
        <v>58</v>
      </c>
    </row>
    <row r="4" spans="1:4" s="103" customFormat="1" ht="18" customHeight="1" x14ac:dyDescent="0.2">
      <c r="A4" s="101">
        <v>1</v>
      </c>
      <c r="B4" s="102">
        <v>2</v>
      </c>
      <c r="C4" s="101">
        <v>3</v>
      </c>
      <c r="D4" s="101">
        <v>4</v>
      </c>
    </row>
    <row r="5" spans="1:4" x14ac:dyDescent="0.2">
      <c r="A5" s="104"/>
      <c r="B5" s="105"/>
      <c r="C5" s="106"/>
      <c r="D5" s="106"/>
    </row>
    <row r="6" spans="1:4" s="132" customFormat="1" x14ac:dyDescent="0.2">
      <c r="A6" s="130"/>
      <c r="B6" s="108"/>
      <c r="C6" s="131"/>
      <c r="D6" s="131"/>
    </row>
    <row r="7" spans="1:4" s="132" customFormat="1" x14ac:dyDescent="0.2">
      <c r="A7" s="130"/>
      <c r="B7" s="108"/>
      <c r="C7" s="131"/>
      <c r="D7" s="131"/>
    </row>
    <row r="8" spans="1:4" x14ac:dyDescent="0.2">
      <c r="A8" s="133"/>
      <c r="B8" s="134"/>
      <c r="C8" s="135"/>
      <c r="D8" s="135"/>
    </row>
    <row r="9" spans="1:4" x14ac:dyDescent="0.2">
      <c r="A9" s="133"/>
      <c r="B9" s="134"/>
      <c r="C9" s="135"/>
      <c r="D9" s="135"/>
    </row>
    <row r="10" spans="1:4" ht="20.25" customHeight="1" x14ac:dyDescent="0.2">
      <c r="A10" s="136"/>
      <c r="C10" s="138"/>
      <c r="D10" s="138"/>
    </row>
    <row r="11" spans="1:4" ht="20.25" customHeight="1" x14ac:dyDescent="0.2">
      <c r="A11" s="139" t="s">
        <v>228</v>
      </c>
      <c r="B11" s="108"/>
      <c r="C11" s="138"/>
      <c r="D11" s="138"/>
    </row>
    <row r="12" spans="1:4" ht="20.25" customHeight="1" x14ac:dyDescent="0.2">
      <c r="A12" s="140"/>
      <c r="B12" s="141" t="s">
        <v>2</v>
      </c>
      <c r="C12" s="138"/>
      <c r="D12" s="138"/>
    </row>
    <row r="13" spans="1:4" s="132" customFormat="1" ht="20.25" customHeight="1" x14ac:dyDescent="0.2">
      <c r="A13" s="107"/>
      <c r="B13" s="108"/>
      <c r="C13" s="142"/>
      <c r="D13" s="142"/>
    </row>
    <row r="14" spans="1:4" ht="20.25" customHeight="1" x14ac:dyDescent="0.2">
      <c r="A14" s="107"/>
      <c r="B14" s="108"/>
      <c r="C14" s="138"/>
      <c r="D14" s="138"/>
    </row>
    <row r="15" spans="1:4" s="94" customFormat="1" ht="20.25" customHeight="1" x14ac:dyDescent="0.2">
      <c r="A15" s="112" t="s">
        <v>528</v>
      </c>
      <c r="B15" s="113"/>
      <c r="C15" s="138"/>
      <c r="D15" s="138"/>
    </row>
    <row r="16" spans="1:4" s="94" customFormat="1" ht="20.25" customHeight="1" x14ac:dyDescent="0.2">
      <c r="A16" s="112" t="s">
        <v>232</v>
      </c>
      <c r="B16" s="113"/>
      <c r="C16" s="138"/>
      <c r="D16" s="138"/>
    </row>
    <row r="17" spans="1:4" s="94" customFormat="1" ht="20.25" customHeight="1" x14ac:dyDescent="0.2">
      <c r="A17" s="112" t="s">
        <v>312</v>
      </c>
      <c r="B17" s="113"/>
      <c r="C17" s="138"/>
      <c r="D17" s="138"/>
    </row>
    <row r="18" spans="1:4" s="94" customFormat="1" ht="20.25" customHeight="1" x14ac:dyDescent="0.2">
      <c r="A18" s="112" t="s">
        <v>529</v>
      </c>
      <c r="B18" s="113"/>
      <c r="C18" s="138"/>
      <c r="D18" s="138"/>
    </row>
    <row r="19" spans="1:4" s="94" customFormat="1" ht="20.25" customHeight="1" x14ac:dyDescent="0.2">
      <c r="A19" s="112"/>
      <c r="B19" s="143"/>
      <c r="C19" s="131"/>
      <c r="D19" s="131"/>
    </row>
    <row r="20" spans="1:4" x14ac:dyDescent="0.2">
      <c r="A20" s="144">
        <v>410000</v>
      </c>
      <c r="B20" s="111" t="s">
        <v>87</v>
      </c>
      <c r="C20" s="145">
        <f>C21+C26+0+0+C45</f>
        <v>55978200</v>
      </c>
      <c r="D20" s="145">
        <f>D21+D26+0+0+D45</f>
        <v>0</v>
      </c>
    </row>
    <row r="21" spans="1:4" x14ac:dyDescent="0.2">
      <c r="A21" s="144">
        <v>411000</v>
      </c>
      <c r="B21" s="111" t="s">
        <v>200</v>
      </c>
      <c r="C21" s="145">
        <f t="shared" ref="C21" si="0">SUM(C22:C25)</f>
        <v>3385000</v>
      </c>
      <c r="D21" s="145">
        <f t="shared" ref="D21" si="1">SUM(D22:D25)</f>
        <v>0</v>
      </c>
    </row>
    <row r="22" spans="1:4" x14ac:dyDescent="0.2">
      <c r="A22" s="118">
        <v>411100</v>
      </c>
      <c r="B22" s="113" t="s">
        <v>88</v>
      </c>
      <c r="C22" s="122">
        <v>3255000</v>
      </c>
      <c r="D22" s="122">
        <v>0</v>
      </c>
    </row>
    <row r="23" spans="1:4" ht="40.5" x14ac:dyDescent="0.2">
      <c r="A23" s="118">
        <v>411200</v>
      </c>
      <c r="B23" s="113" t="s">
        <v>213</v>
      </c>
      <c r="C23" s="122">
        <v>90000</v>
      </c>
      <c r="D23" s="122">
        <v>0</v>
      </c>
    </row>
    <row r="24" spans="1:4" ht="40.5" x14ac:dyDescent="0.2">
      <c r="A24" s="118">
        <v>411300</v>
      </c>
      <c r="B24" s="113" t="s">
        <v>89</v>
      </c>
      <c r="C24" s="122">
        <v>15000</v>
      </c>
      <c r="D24" s="122">
        <v>0</v>
      </c>
    </row>
    <row r="25" spans="1:4" x14ac:dyDescent="0.2">
      <c r="A25" s="118">
        <v>411400</v>
      </c>
      <c r="B25" s="113" t="s">
        <v>90</v>
      </c>
      <c r="C25" s="122">
        <v>25000</v>
      </c>
      <c r="D25" s="122">
        <v>0</v>
      </c>
    </row>
    <row r="26" spans="1:4" x14ac:dyDescent="0.2">
      <c r="A26" s="144">
        <v>412000</v>
      </c>
      <c r="B26" s="115" t="s">
        <v>205</v>
      </c>
      <c r="C26" s="145">
        <f t="shared" ref="C26" si="2">SUM(C27:C44)</f>
        <v>52593200</v>
      </c>
      <c r="D26" s="145">
        <f t="shared" ref="D26" si="3">SUM(D27:D44)</f>
        <v>0</v>
      </c>
    </row>
    <row r="27" spans="1:4" x14ac:dyDescent="0.2">
      <c r="A27" s="118">
        <v>412100</v>
      </c>
      <c r="B27" s="117" t="s">
        <v>91</v>
      </c>
      <c r="C27" s="122">
        <v>30000</v>
      </c>
      <c r="D27" s="122">
        <v>0</v>
      </c>
    </row>
    <row r="28" spans="1:4" ht="40.5" x14ac:dyDescent="0.2">
      <c r="A28" s="118">
        <v>412200</v>
      </c>
      <c r="B28" s="113" t="s">
        <v>214</v>
      </c>
      <c r="C28" s="122">
        <v>300000</v>
      </c>
      <c r="D28" s="122">
        <v>0</v>
      </c>
    </row>
    <row r="29" spans="1:4" x14ac:dyDescent="0.2">
      <c r="A29" s="118">
        <v>412300</v>
      </c>
      <c r="B29" s="113" t="s">
        <v>92</v>
      </c>
      <c r="C29" s="122">
        <v>150000</v>
      </c>
      <c r="D29" s="122">
        <v>0</v>
      </c>
    </row>
    <row r="30" spans="1:4" x14ac:dyDescent="0.2">
      <c r="A30" s="118">
        <v>412400</v>
      </c>
      <c r="B30" s="113" t="s">
        <v>93</v>
      </c>
      <c r="C30" s="122">
        <v>5000</v>
      </c>
      <c r="D30" s="122">
        <v>0</v>
      </c>
    </row>
    <row r="31" spans="1:4" x14ac:dyDescent="0.2">
      <c r="A31" s="118">
        <v>412500</v>
      </c>
      <c r="B31" s="113" t="s">
        <v>94</v>
      </c>
      <c r="C31" s="122">
        <v>250000</v>
      </c>
      <c r="D31" s="122">
        <v>0</v>
      </c>
    </row>
    <row r="32" spans="1:4" x14ac:dyDescent="0.2">
      <c r="A32" s="118">
        <v>412600</v>
      </c>
      <c r="B32" s="113" t="s">
        <v>215</v>
      </c>
      <c r="C32" s="122">
        <v>380000</v>
      </c>
      <c r="D32" s="122">
        <v>0</v>
      </c>
    </row>
    <row r="33" spans="1:4" x14ac:dyDescent="0.2">
      <c r="A33" s="118">
        <v>412700</v>
      </c>
      <c r="B33" s="113" t="s">
        <v>202</v>
      </c>
      <c r="C33" s="122">
        <v>185700</v>
      </c>
      <c r="D33" s="122">
        <v>0</v>
      </c>
    </row>
    <row r="34" spans="1:4" x14ac:dyDescent="0.2">
      <c r="A34" s="118">
        <v>412800</v>
      </c>
      <c r="B34" s="117" t="s">
        <v>216</v>
      </c>
      <c r="C34" s="122">
        <v>5000</v>
      </c>
      <c r="D34" s="122">
        <v>0</v>
      </c>
    </row>
    <row r="35" spans="1:4" x14ac:dyDescent="0.2">
      <c r="A35" s="118">
        <v>412900</v>
      </c>
      <c r="B35" s="117" t="s">
        <v>530</v>
      </c>
      <c r="C35" s="122">
        <v>5000</v>
      </c>
      <c r="D35" s="122">
        <v>0</v>
      </c>
    </row>
    <row r="36" spans="1:4" x14ac:dyDescent="0.2">
      <c r="A36" s="118">
        <v>412900</v>
      </c>
      <c r="B36" s="117" t="s">
        <v>295</v>
      </c>
      <c r="C36" s="122">
        <v>410000</v>
      </c>
      <c r="D36" s="122">
        <v>0</v>
      </c>
    </row>
    <row r="37" spans="1:4" x14ac:dyDescent="0.2">
      <c r="A37" s="118">
        <v>412900</v>
      </c>
      <c r="B37" s="117" t="s">
        <v>313</v>
      </c>
      <c r="C37" s="122">
        <v>175000</v>
      </c>
      <c r="D37" s="122">
        <v>0</v>
      </c>
    </row>
    <row r="38" spans="1:4" x14ac:dyDescent="0.2">
      <c r="A38" s="118">
        <v>412900</v>
      </c>
      <c r="B38" s="117" t="s">
        <v>314</v>
      </c>
      <c r="C38" s="122">
        <v>8500</v>
      </c>
      <c r="D38" s="122">
        <v>0</v>
      </c>
    </row>
    <row r="39" spans="1:4" x14ac:dyDescent="0.2">
      <c r="A39" s="118">
        <v>412900</v>
      </c>
      <c r="B39" s="117" t="s">
        <v>315</v>
      </c>
      <c r="C39" s="122">
        <v>6000</v>
      </c>
      <c r="D39" s="122">
        <v>0</v>
      </c>
    </row>
    <row r="40" spans="1:4" x14ac:dyDescent="0.2">
      <c r="A40" s="118">
        <v>412900</v>
      </c>
      <c r="B40" s="117" t="s">
        <v>296</v>
      </c>
      <c r="C40" s="122">
        <v>180000</v>
      </c>
      <c r="D40" s="122">
        <v>0</v>
      </c>
    </row>
    <row r="41" spans="1:4" x14ac:dyDescent="0.2">
      <c r="A41" s="118">
        <v>412900</v>
      </c>
      <c r="B41" s="113" t="s">
        <v>297</v>
      </c>
      <c r="C41" s="122">
        <v>3000</v>
      </c>
      <c r="D41" s="122">
        <v>0</v>
      </c>
    </row>
    <row r="42" spans="1:4" ht="40.5" x14ac:dyDescent="0.2">
      <c r="A42" s="118">
        <v>412900</v>
      </c>
      <c r="B42" s="113" t="s">
        <v>531</v>
      </c>
      <c r="C42" s="122">
        <v>20000000</v>
      </c>
      <c r="D42" s="122">
        <v>0</v>
      </c>
    </row>
    <row r="43" spans="1:4" ht="40.5" x14ac:dyDescent="0.2">
      <c r="A43" s="118">
        <v>412900</v>
      </c>
      <c r="B43" s="113" t="s">
        <v>532</v>
      </c>
      <c r="C43" s="122">
        <v>30000000</v>
      </c>
      <c r="D43" s="122">
        <v>0</v>
      </c>
    </row>
    <row r="44" spans="1:4" ht="40.5" x14ac:dyDescent="0.2">
      <c r="A44" s="118">
        <v>412900</v>
      </c>
      <c r="B44" s="113" t="s">
        <v>533</v>
      </c>
      <c r="C44" s="122">
        <v>500000</v>
      </c>
      <c r="D44" s="122">
        <v>0</v>
      </c>
    </row>
    <row r="45" spans="1:4" s="126" customFormat="1" x14ac:dyDescent="0.2">
      <c r="A45" s="110">
        <v>419000</v>
      </c>
      <c r="B45" s="115" t="s">
        <v>210</v>
      </c>
      <c r="C45" s="145">
        <f t="shared" ref="C45" si="4">C46</f>
        <v>0</v>
      </c>
      <c r="D45" s="145">
        <f t="shared" ref="D45" si="5">D46</f>
        <v>0</v>
      </c>
    </row>
    <row r="46" spans="1:4" x14ac:dyDescent="0.2">
      <c r="A46" s="112">
        <v>419100</v>
      </c>
      <c r="B46" s="113" t="s">
        <v>210</v>
      </c>
      <c r="C46" s="122">
        <v>0</v>
      </c>
      <c r="D46" s="122">
        <v>0</v>
      </c>
    </row>
    <row r="47" spans="1:4" x14ac:dyDescent="0.2">
      <c r="A47" s="144">
        <v>510000</v>
      </c>
      <c r="B47" s="115" t="s">
        <v>151</v>
      </c>
      <c r="C47" s="145">
        <f>C48+C51</f>
        <v>460000</v>
      </c>
      <c r="D47" s="145">
        <f>D48+D51</f>
        <v>0</v>
      </c>
    </row>
    <row r="48" spans="1:4" x14ac:dyDescent="0.2">
      <c r="A48" s="144">
        <v>511000</v>
      </c>
      <c r="B48" s="115" t="s">
        <v>152</v>
      </c>
      <c r="C48" s="145">
        <f>SUM(C49:C50)</f>
        <v>400000</v>
      </c>
      <c r="D48" s="145">
        <f>SUM(D49:D50)</f>
        <v>0</v>
      </c>
    </row>
    <row r="49" spans="1:4" ht="40.5" x14ac:dyDescent="0.2">
      <c r="A49" s="118">
        <v>511200</v>
      </c>
      <c r="B49" s="113" t="s">
        <v>154</v>
      </c>
      <c r="C49" s="122">
        <v>150000</v>
      </c>
      <c r="D49" s="122">
        <v>0</v>
      </c>
    </row>
    <row r="50" spans="1:4" x14ac:dyDescent="0.2">
      <c r="A50" s="118">
        <v>511300</v>
      </c>
      <c r="B50" s="113" t="s">
        <v>155</v>
      </c>
      <c r="C50" s="122">
        <v>250000</v>
      </c>
      <c r="D50" s="122">
        <v>0</v>
      </c>
    </row>
    <row r="51" spans="1:4" x14ac:dyDescent="0.2">
      <c r="A51" s="144">
        <v>516000</v>
      </c>
      <c r="B51" s="115" t="s">
        <v>162</v>
      </c>
      <c r="C51" s="145">
        <f t="shared" ref="C51" si="6">C52</f>
        <v>60000</v>
      </c>
      <c r="D51" s="145">
        <f t="shared" ref="D51" si="7">D52</f>
        <v>0</v>
      </c>
    </row>
    <row r="52" spans="1:4" x14ac:dyDescent="0.2">
      <c r="A52" s="118">
        <v>516100</v>
      </c>
      <c r="B52" s="113" t="s">
        <v>162</v>
      </c>
      <c r="C52" s="122">
        <v>60000</v>
      </c>
      <c r="D52" s="122">
        <v>0</v>
      </c>
    </row>
    <row r="53" spans="1:4" s="126" customFormat="1" x14ac:dyDescent="0.2">
      <c r="A53" s="144">
        <v>630000</v>
      </c>
      <c r="B53" s="115" t="s">
        <v>190</v>
      </c>
      <c r="C53" s="145">
        <f>0+C54</f>
        <v>50000</v>
      </c>
      <c r="D53" s="145">
        <f>0+D54</f>
        <v>0</v>
      </c>
    </row>
    <row r="54" spans="1:4" s="126" customFormat="1" x14ac:dyDescent="0.2">
      <c r="A54" s="144">
        <v>638000</v>
      </c>
      <c r="B54" s="115" t="s">
        <v>126</v>
      </c>
      <c r="C54" s="145">
        <f t="shared" ref="C54" si="8">C55</f>
        <v>50000</v>
      </c>
      <c r="D54" s="145">
        <f t="shared" ref="D54" si="9">D55</f>
        <v>0</v>
      </c>
    </row>
    <row r="55" spans="1:4" x14ac:dyDescent="0.2">
      <c r="A55" s="118">
        <v>638100</v>
      </c>
      <c r="B55" s="113" t="s">
        <v>195</v>
      </c>
      <c r="C55" s="122">
        <v>50000</v>
      </c>
      <c r="D55" s="122">
        <v>0</v>
      </c>
    </row>
    <row r="56" spans="1:4" x14ac:dyDescent="0.2">
      <c r="A56" s="146"/>
      <c r="B56" s="147" t="s">
        <v>229</v>
      </c>
      <c r="C56" s="148">
        <f>C20+C47+C53</f>
        <v>56488200</v>
      </c>
      <c r="D56" s="148">
        <f>D20+D47+D53</f>
        <v>0</v>
      </c>
    </row>
    <row r="57" spans="1:4" s="94" customFormat="1" x14ac:dyDescent="0.2">
      <c r="A57" s="104"/>
      <c r="B57" s="149"/>
      <c r="C57" s="131"/>
      <c r="D57" s="131"/>
    </row>
    <row r="58" spans="1:4" s="94" customFormat="1" x14ac:dyDescent="0.2">
      <c r="A58" s="107"/>
      <c r="B58" s="108"/>
      <c r="C58" s="114"/>
      <c r="D58" s="114"/>
    </row>
    <row r="59" spans="1:4" s="94" customFormat="1" x14ac:dyDescent="0.2">
      <c r="A59" s="112" t="s">
        <v>534</v>
      </c>
      <c r="B59" s="115"/>
      <c r="C59" s="114"/>
      <c r="D59" s="114"/>
    </row>
    <row r="60" spans="1:4" s="94" customFormat="1" x14ac:dyDescent="0.2">
      <c r="A60" s="112" t="s">
        <v>233</v>
      </c>
      <c r="B60" s="115"/>
      <c r="C60" s="114"/>
      <c r="D60" s="114"/>
    </row>
    <row r="61" spans="1:4" s="94" customFormat="1" x14ac:dyDescent="0.2">
      <c r="A61" s="112" t="s">
        <v>316</v>
      </c>
      <c r="B61" s="115"/>
      <c r="C61" s="114"/>
      <c r="D61" s="114"/>
    </row>
    <row r="62" spans="1:4" s="94" customFormat="1" x14ac:dyDescent="0.2">
      <c r="A62" s="112" t="s">
        <v>529</v>
      </c>
      <c r="B62" s="115"/>
      <c r="C62" s="114"/>
      <c r="D62" s="114"/>
    </row>
    <row r="63" spans="1:4" s="94" customFormat="1" x14ac:dyDescent="0.2">
      <c r="A63" s="112"/>
      <c r="B63" s="143"/>
      <c r="C63" s="131"/>
      <c r="D63" s="131"/>
    </row>
    <row r="64" spans="1:4" s="94" customFormat="1" x14ac:dyDescent="0.2">
      <c r="A64" s="110">
        <v>410000</v>
      </c>
      <c r="B64" s="111" t="s">
        <v>87</v>
      </c>
      <c r="C64" s="109">
        <f>C65+C70+C85+0+C88</f>
        <v>11958000</v>
      </c>
      <c r="D64" s="109">
        <f>D65+D70+D85+0+D88</f>
        <v>0</v>
      </c>
    </row>
    <row r="65" spans="1:4" s="94" customFormat="1" x14ac:dyDescent="0.2">
      <c r="A65" s="110">
        <v>411000</v>
      </c>
      <c r="B65" s="111" t="s">
        <v>200</v>
      </c>
      <c r="C65" s="109">
        <f t="shared" ref="C65" si="10">SUM(C66:C69)</f>
        <v>8735000</v>
      </c>
      <c r="D65" s="109">
        <f t="shared" ref="D65" si="11">SUM(D66:D69)</f>
        <v>0</v>
      </c>
    </row>
    <row r="66" spans="1:4" s="94" customFormat="1" x14ac:dyDescent="0.2">
      <c r="A66" s="112">
        <v>411100</v>
      </c>
      <c r="B66" s="113" t="s">
        <v>88</v>
      </c>
      <c r="C66" s="114">
        <v>8000000</v>
      </c>
      <c r="D66" s="122">
        <v>0</v>
      </c>
    </row>
    <row r="67" spans="1:4" s="94" customFormat="1" ht="40.5" x14ac:dyDescent="0.2">
      <c r="A67" s="112">
        <v>411200</v>
      </c>
      <c r="B67" s="113" t="s">
        <v>213</v>
      </c>
      <c r="C67" s="114">
        <v>600000</v>
      </c>
      <c r="D67" s="122">
        <v>0</v>
      </c>
    </row>
    <row r="68" spans="1:4" s="94" customFormat="1" ht="40.5" x14ac:dyDescent="0.2">
      <c r="A68" s="112">
        <v>411300</v>
      </c>
      <c r="B68" s="113" t="s">
        <v>89</v>
      </c>
      <c r="C68" s="114">
        <v>30000</v>
      </c>
      <c r="D68" s="122">
        <v>0</v>
      </c>
    </row>
    <row r="69" spans="1:4" s="94" customFormat="1" x14ac:dyDescent="0.2">
      <c r="A69" s="112">
        <v>411400</v>
      </c>
      <c r="B69" s="113" t="s">
        <v>90</v>
      </c>
      <c r="C69" s="114">
        <v>105000</v>
      </c>
      <c r="D69" s="122">
        <v>0</v>
      </c>
    </row>
    <row r="70" spans="1:4" s="94" customFormat="1" x14ac:dyDescent="0.2">
      <c r="A70" s="110">
        <v>412000</v>
      </c>
      <c r="B70" s="115" t="s">
        <v>205</v>
      </c>
      <c r="C70" s="109">
        <f>SUM(C71:C84)</f>
        <v>2678000</v>
      </c>
      <c r="D70" s="109">
        <f>SUM(D71:D84)</f>
        <v>0</v>
      </c>
    </row>
    <row r="71" spans="1:4" s="94" customFormat="1" ht="40.5" x14ac:dyDescent="0.2">
      <c r="A71" s="112">
        <v>412200</v>
      </c>
      <c r="B71" s="113" t="s">
        <v>214</v>
      </c>
      <c r="C71" s="114">
        <v>150000</v>
      </c>
      <c r="D71" s="122">
        <v>0</v>
      </c>
    </row>
    <row r="72" spans="1:4" s="94" customFormat="1" x14ac:dyDescent="0.2">
      <c r="A72" s="112">
        <v>412300</v>
      </c>
      <c r="B72" s="113" t="s">
        <v>92</v>
      </c>
      <c r="C72" s="114">
        <v>105000</v>
      </c>
      <c r="D72" s="122">
        <v>0</v>
      </c>
    </row>
    <row r="73" spans="1:4" s="94" customFormat="1" x14ac:dyDescent="0.2">
      <c r="A73" s="112">
        <v>412500</v>
      </c>
      <c r="B73" s="113" t="s">
        <v>94</v>
      </c>
      <c r="C73" s="114">
        <v>110000</v>
      </c>
      <c r="D73" s="122">
        <v>0</v>
      </c>
    </row>
    <row r="74" spans="1:4" s="94" customFormat="1" x14ac:dyDescent="0.2">
      <c r="A74" s="112">
        <v>412600</v>
      </c>
      <c r="B74" s="113" t="s">
        <v>215</v>
      </c>
      <c r="C74" s="114">
        <v>320000</v>
      </c>
      <c r="D74" s="122">
        <v>0</v>
      </c>
    </row>
    <row r="75" spans="1:4" s="94" customFormat="1" x14ac:dyDescent="0.2">
      <c r="A75" s="112">
        <v>412600</v>
      </c>
      <c r="B75" s="113" t="s">
        <v>535</v>
      </c>
      <c r="C75" s="114">
        <v>240000</v>
      </c>
      <c r="D75" s="122">
        <v>0</v>
      </c>
    </row>
    <row r="76" spans="1:4" s="94" customFormat="1" x14ac:dyDescent="0.2">
      <c r="A76" s="112">
        <v>412700</v>
      </c>
      <c r="B76" s="113" t="s">
        <v>202</v>
      </c>
      <c r="C76" s="114">
        <v>200000</v>
      </c>
      <c r="D76" s="122">
        <v>0</v>
      </c>
    </row>
    <row r="77" spans="1:4" s="94" customFormat="1" x14ac:dyDescent="0.2">
      <c r="A77" s="112">
        <v>412800</v>
      </c>
      <c r="B77" s="113" t="s">
        <v>216</v>
      </c>
      <c r="C77" s="114">
        <v>7000</v>
      </c>
      <c r="D77" s="122">
        <v>0</v>
      </c>
    </row>
    <row r="78" spans="1:4" s="94" customFormat="1" x14ac:dyDescent="0.2">
      <c r="A78" s="112">
        <v>412900</v>
      </c>
      <c r="B78" s="117" t="s">
        <v>530</v>
      </c>
      <c r="C78" s="114">
        <v>4000</v>
      </c>
      <c r="D78" s="122">
        <v>0</v>
      </c>
    </row>
    <row r="79" spans="1:4" s="94" customFormat="1" x14ac:dyDescent="0.2">
      <c r="A79" s="112">
        <v>412900</v>
      </c>
      <c r="B79" s="113" t="s">
        <v>536</v>
      </c>
      <c r="C79" s="114">
        <v>1200000</v>
      </c>
      <c r="D79" s="122">
        <v>0</v>
      </c>
    </row>
    <row r="80" spans="1:4" s="94" customFormat="1" x14ac:dyDescent="0.2">
      <c r="A80" s="112">
        <v>412900</v>
      </c>
      <c r="B80" s="113" t="s">
        <v>295</v>
      </c>
      <c r="C80" s="114">
        <v>260000</v>
      </c>
      <c r="D80" s="122">
        <v>0</v>
      </c>
    </row>
    <row r="81" spans="1:4" s="94" customFormat="1" x14ac:dyDescent="0.2">
      <c r="A81" s="112">
        <v>412900</v>
      </c>
      <c r="B81" s="117" t="s">
        <v>313</v>
      </c>
      <c r="C81" s="114">
        <v>50000</v>
      </c>
      <c r="D81" s="122">
        <v>0</v>
      </c>
    </row>
    <row r="82" spans="1:4" s="94" customFormat="1" x14ac:dyDescent="0.2">
      <c r="A82" s="112">
        <v>412900</v>
      </c>
      <c r="B82" s="117" t="s">
        <v>314</v>
      </c>
      <c r="C82" s="114">
        <v>17000</v>
      </c>
      <c r="D82" s="122">
        <v>0</v>
      </c>
    </row>
    <row r="83" spans="1:4" s="94" customFormat="1" x14ac:dyDescent="0.2">
      <c r="A83" s="112">
        <v>412900</v>
      </c>
      <c r="B83" s="113" t="s">
        <v>315</v>
      </c>
      <c r="C83" s="114">
        <v>15000</v>
      </c>
      <c r="D83" s="122">
        <v>0</v>
      </c>
    </row>
    <row r="84" spans="1:4" s="94" customFormat="1" x14ac:dyDescent="0.2">
      <c r="A84" s="112">
        <v>412900</v>
      </c>
      <c r="B84" s="113" t="s">
        <v>537</v>
      </c>
      <c r="C84" s="114">
        <v>0</v>
      </c>
      <c r="D84" s="122">
        <v>0</v>
      </c>
    </row>
    <row r="85" spans="1:4" s="94" customFormat="1" x14ac:dyDescent="0.2">
      <c r="A85" s="110">
        <v>415000</v>
      </c>
      <c r="B85" s="115" t="s">
        <v>50</v>
      </c>
      <c r="C85" s="109">
        <f t="shared" ref="C85" si="12">SUM(C86:C87)</f>
        <v>530000</v>
      </c>
      <c r="D85" s="109">
        <f t="shared" ref="D85" si="13">SUM(D86:D87)</f>
        <v>0</v>
      </c>
    </row>
    <row r="86" spans="1:4" s="94" customFormat="1" x14ac:dyDescent="0.2">
      <c r="A86" s="112">
        <v>415200</v>
      </c>
      <c r="B86" s="113" t="s">
        <v>492</v>
      </c>
      <c r="C86" s="114">
        <v>500000</v>
      </c>
      <c r="D86" s="122">
        <v>0</v>
      </c>
    </row>
    <row r="87" spans="1:4" s="94" customFormat="1" x14ac:dyDescent="0.2">
      <c r="A87" s="112">
        <v>415200</v>
      </c>
      <c r="B87" s="113" t="s">
        <v>317</v>
      </c>
      <c r="C87" s="114">
        <v>30000</v>
      </c>
      <c r="D87" s="122">
        <v>0</v>
      </c>
    </row>
    <row r="88" spans="1:4" s="119" customFormat="1" x14ac:dyDescent="0.2">
      <c r="A88" s="144">
        <v>416000</v>
      </c>
      <c r="B88" s="115" t="s">
        <v>207</v>
      </c>
      <c r="C88" s="109">
        <f t="shared" ref="C88" si="14">C89</f>
        <v>15000</v>
      </c>
      <c r="D88" s="109">
        <f t="shared" ref="D88" si="15">D89</f>
        <v>0</v>
      </c>
    </row>
    <row r="89" spans="1:4" s="94" customFormat="1" x14ac:dyDescent="0.2">
      <c r="A89" s="118">
        <v>416100</v>
      </c>
      <c r="B89" s="113" t="s">
        <v>230</v>
      </c>
      <c r="C89" s="114">
        <v>15000</v>
      </c>
      <c r="D89" s="122">
        <v>0</v>
      </c>
    </row>
    <row r="90" spans="1:4" s="119" customFormat="1" x14ac:dyDescent="0.2">
      <c r="A90" s="110">
        <v>480000</v>
      </c>
      <c r="B90" s="115" t="s">
        <v>147</v>
      </c>
      <c r="C90" s="109">
        <f t="shared" ref="C90:C91" si="16">C91</f>
        <v>2000</v>
      </c>
      <c r="D90" s="109">
        <f t="shared" ref="D90:D91" si="17">D91</f>
        <v>0</v>
      </c>
    </row>
    <row r="91" spans="1:4" s="119" customFormat="1" x14ac:dyDescent="0.2">
      <c r="A91" s="110">
        <v>488000</v>
      </c>
      <c r="B91" s="115" t="s">
        <v>103</v>
      </c>
      <c r="C91" s="109">
        <f t="shared" si="16"/>
        <v>2000</v>
      </c>
      <c r="D91" s="109">
        <f t="shared" si="17"/>
        <v>0</v>
      </c>
    </row>
    <row r="92" spans="1:4" s="94" customFormat="1" x14ac:dyDescent="0.2">
      <c r="A92" s="112">
        <v>488100</v>
      </c>
      <c r="B92" s="113" t="s">
        <v>103</v>
      </c>
      <c r="C92" s="114">
        <v>2000</v>
      </c>
      <c r="D92" s="122">
        <v>0</v>
      </c>
    </row>
    <row r="93" spans="1:4" s="94" customFormat="1" x14ac:dyDescent="0.2">
      <c r="A93" s="110">
        <v>510000</v>
      </c>
      <c r="B93" s="115" t="s">
        <v>151</v>
      </c>
      <c r="C93" s="109">
        <f>C94+C99+C97+0</f>
        <v>428000</v>
      </c>
      <c r="D93" s="109">
        <f>D94+D99+D97+0</f>
        <v>0</v>
      </c>
    </row>
    <row r="94" spans="1:4" s="94" customFormat="1" x14ac:dyDescent="0.2">
      <c r="A94" s="110">
        <v>511000</v>
      </c>
      <c r="B94" s="115" t="s">
        <v>152</v>
      </c>
      <c r="C94" s="109">
        <f>SUM(C95:C96)</f>
        <v>333000</v>
      </c>
      <c r="D94" s="109">
        <f>SUM(D95:D96)</f>
        <v>0</v>
      </c>
    </row>
    <row r="95" spans="1:4" s="94" customFormat="1" ht="40.5" x14ac:dyDescent="0.2">
      <c r="A95" s="112">
        <v>511200</v>
      </c>
      <c r="B95" s="113" t="s">
        <v>154</v>
      </c>
      <c r="C95" s="114">
        <v>100000</v>
      </c>
      <c r="D95" s="122">
        <v>0</v>
      </c>
    </row>
    <row r="96" spans="1:4" s="94" customFormat="1" x14ac:dyDescent="0.2">
      <c r="A96" s="112">
        <v>511300</v>
      </c>
      <c r="B96" s="113" t="s">
        <v>155</v>
      </c>
      <c r="C96" s="114">
        <v>233000</v>
      </c>
      <c r="D96" s="122">
        <v>0</v>
      </c>
    </row>
    <row r="97" spans="1:4" s="119" customFormat="1" x14ac:dyDescent="0.2">
      <c r="A97" s="110">
        <v>513000</v>
      </c>
      <c r="B97" s="115" t="s">
        <v>160</v>
      </c>
      <c r="C97" s="109">
        <f t="shared" ref="C97" si="18">C98</f>
        <v>60000</v>
      </c>
      <c r="D97" s="109">
        <f t="shared" ref="D97" si="19">D98</f>
        <v>0</v>
      </c>
    </row>
    <row r="98" spans="1:4" s="94" customFormat="1" x14ac:dyDescent="0.2">
      <c r="A98" s="112">
        <v>513700</v>
      </c>
      <c r="B98" s="113" t="s">
        <v>318</v>
      </c>
      <c r="C98" s="114">
        <v>60000</v>
      </c>
      <c r="D98" s="122">
        <v>0</v>
      </c>
    </row>
    <row r="99" spans="1:4" s="94" customFormat="1" x14ac:dyDescent="0.2">
      <c r="A99" s="110">
        <v>516000</v>
      </c>
      <c r="B99" s="115" t="s">
        <v>162</v>
      </c>
      <c r="C99" s="109">
        <f t="shared" ref="C99" si="20">C100</f>
        <v>35000</v>
      </c>
      <c r="D99" s="109">
        <f t="shared" ref="D99" si="21">D100</f>
        <v>0</v>
      </c>
    </row>
    <row r="100" spans="1:4" s="94" customFormat="1" x14ac:dyDescent="0.2">
      <c r="A100" s="112">
        <v>516100</v>
      </c>
      <c r="B100" s="113" t="s">
        <v>162</v>
      </c>
      <c r="C100" s="114">
        <v>35000</v>
      </c>
      <c r="D100" s="122">
        <v>0</v>
      </c>
    </row>
    <row r="101" spans="1:4" s="119" customFormat="1" x14ac:dyDescent="0.2">
      <c r="A101" s="110">
        <v>630000</v>
      </c>
      <c r="B101" s="115" t="s">
        <v>190</v>
      </c>
      <c r="C101" s="109">
        <f>C102+0</f>
        <v>90000</v>
      </c>
      <c r="D101" s="109">
        <f>D102+0</f>
        <v>0</v>
      </c>
    </row>
    <row r="102" spans="1:4" s="119" customFormat="1" x14ac:dyDescent="0.2">
      <c r="A102" s="110">
        <v>638000</v>
      </c>
      <c r="B102" s="115" t="s">
        <v>126</v>
      </c>
      <c r="C102" s="109">
        <f t="shared" ref="C102" si="22">C103</f>
        <v>90000</v>
      </c>
      <c r="D102" s="109">
        <f t="shared" ref="D102" si="23">D103</f>
        <v>0</v>
      </c>
    </row>
    <row r="103" spans="1:4" s="94" customFormat="1" x14ac:dyDescent="0.2">
      <c r="A103" s="112">
        <v>638100</v>
      </c>
      <c r="B103" s="113" t="s">
        <v>195</v>
      </c>
      <c r="C103" s="114">
        <v>90000</v>
      </c>
      <c r="D103" s="122">
        <v>0</v>
      </c>
    </row>
    <row r="104" spans="1:4" s="94" customFormat="1" x14ac:dyDescent="0.2">
      <c r="A104" s="101"/>
      <c r="B104" s="147" t="s">
        <v>229</v>
      </c>
      <c r="C104" s="151">
        <f>C64+C93+C101+C90</f>
        <v>12478000</v>
      </c>
      <c r="D104" s="151">
        <f>D64+D93+D101+D90</f>
        <v>0</v>
      </c>
    </row>
    <row r="105" spans="1:4" s="94" customFormat="1" x14ac:dyDescent="0.2">
      <c r="A105" s="104"/>
      <c r="B105" s="108"/>
      <c r="C105" s="114"/>
      <c r="D105" s="114"/>
    </row>
    <row r="106" spans="1:4" s="94" customFormat="1" x14ac:dyDescent="0.2">
      <c r="A106" s="107"/>
      <c r="B106" s="108"/>
      <c r="C106" s="114"/>
      <c r="D106" s="114"/>
    </row>
    <row r="107" spans="1:4" s="94" customFormat="1" x14ac:dyDescent="0.2">
      <c r="A107" s="112" t="s">
        <v>538</v>
      </c>
      <c r="B107" s="115"/>
      <c r="C107" s="114"/>
      <c r="D107" s="114"/>
    </row>
    <row r="108" spans="1:4" s="94" customFormat="1" x14ac:dyDescent="0.2">
      <c r="A108" s="112" t="s">
        <v>233</v>
      </c>
      <c r="B108" s="115"/>
      <c r="C108" s="114"/>
      <c r="D108" s="114"/>
    </row>
    <row r="109" spans="1:4" s="94" customFormat="1" x14ac:dyDescent="0.2">
      <c r="A109" s="112" t="s">
        <v>319</v>
      </c>
      <c r="B109" s="115"/>
      <c r="C109" s="114"/>
      <c r="D109" s="114"/>
    </row>
    <row r="110" spans="1:4" s="94" customFormat="1" x14ac:dyDescent="0.2">
      <c r="A110" s="112" t="s">
        <v>529</v>
      </c>
      <c r="B110" s="115"/>
      <c r="C110" s="114"/>
      <c r="D110" s="114"/>
    </row>
    <row r="111" spans="1:4" s="94" customFormat="1" x14ac:dyDescent="0.2">
      <c r="A111" s="112"/>
      <c r="B111" s="143"/>
      <c r="C111" s="131"/>
      <c r="D111" s="131"/>
    </row>
    <row r="112" spans="1:4" s="94" customFormat="1" x14ac:dyDescent="0.2">
      <c r="A112" s="110">
        <v>410000</v>
      </c>
      <c r="B112" s="111" t="s">
        <v>87</v>
      </c>
      <c r="C112" s="109">
        <f t="shared" ref="C112" si="24">C113+C118+C130+C132</f>
        <v>4228000</v>
      </c>
      <c r="D112" s="109">
        <f t="shared" ref="D112" si="25">D113+D118+D130+D132</f>
        <v>0</v>
      </c>
    </row>
    <row r="113" spans="1:4" s="94" customFormat="1" x14ac:dyDescent="0.2">
      <c r="A113" s="110">
        <v>411000</v>
      </c>
      <c r="B113" s="111" t="s">
        <v>200</v>
      </c>
      <c r="C113" s="109">
        <f t="shared" ref="C113" si="26">SUM(C114:C117)</f>
        <v>3630000</v>
      </c>
      <c r="D113" s="109">
        <f t="shared" ref="D113" si="27">SUM(D114:D117)</f>
        <v>0</v>
      </c>
    </row>
    <row r="114" spans="1:4" s="94" customFormat="1" x14ac:dyDescent="0.2">
      <c r="A114" s="112">
        <v>411100</v>
      </c>
      <c r="B114" s="113" t="s">
        <v>88</v>
      </c>
      <c r="C114" s="114">
        <v>3400000</v>
      </c>
      <c r="D114" s="122">
        <v>0</v>
      </c>
    </row>
    <row r="115" spans="1:4" s="94" customFormat="1" ht="40.5" x14ac:dyDescent="0.2">
      <c r="A115" s="112">
        <v>411200</v>
      </c>
      <c r="B115" s="113" t="s">
        <v>213</v>
      </c>
      <c r="C115" s="114">
        <v>180000</v>
      </c>
      <c r="D115" s="122">
        <v>0</v>
      </c>
    </row>
    <row r="116" spans="1:4" s="94" customFormat="1" ht="40.5" x14ac:dyDescent="0.2">
      <c r="A116" s="112">
        <v>411300</v>
      </c>
      <c r="B116" s="113" t="s">
        <v>89</v>
      </c>
      <c r="C116" s="114">
        <v>25000</v>
      </c>
      <c r="D116" s="122">
        <v>0</v>
      </c>
    </row>
    <row r="117" spans="1:4" s="94" customFormat="1" x14ac:dyDescent="0.2">
      <c r="A117" s="112">
        <v>411400</v>
      </c>
      <c r="B117" s="113" t="s">
        <v>90</v>
      </c>
      <c r="C117" s="114">
        <v>25000</v>
      </c>
      <c r="D117" s="122">
        <v>0</v>
      </c>
    </row>
    <row r="118" spans="1:4" s="94" customFormat="1" x14ac:dyDescent="0.2">
      <c r="A118" s="110">
        <v>412000</v>
      </c>
      <c r="B118" s="115" t="s">
        <v>205</v>
      </c>
      <c r="C118" s="109">
        <f t="shared" ref="C118" si="28">SUM(C119:C129)</f>
        <v>408000</v>
      </c>
      <c r="D118" s="109">
        <f t="shared" ref="D118" si="29">SUM(D119:D129)</f>
        <v>0</v>
      </c>
    </row>
    <row r="119" spans="1:4" s="94" customFormat="1" ht="40.5" x14ac:dyDescent="0.2">
      <c r="A119" s="112">
        <v>412200</v>
      </c>
      <c r="B119" s="113" t="s">
        <v>214</v>
      </c>
      <c r="C119" s="114">
        <v>14000</v>
      </c>
      <c r="D119" s="122">
        <v>0</v>
      </c>
    </row>
    <row r="120" spans="1:4" s="94" customFormat="1" x14ac:dyDescent="0.2">
      <c r="A120" s="112">
        <v>412300</v>
      </c>
      <c r="B120" s="113" t="s">
        <v>92</v>
      </c>
      <c r="C120" s="114">
        <v>39000</v>
      </c>
      <c r="D120" s="122">
        <v>0</v>
      </c>
    </row>
    <row r="121" spans="1:4" s="94" customFormat="1" x14ac:dyDescent="0.2">
      <c r="A121" s="112">
        <v>412500</v>
      </c>
      <c r="B121" s="113" t="s">
        <v>94</v>
      </c>
      <c r="C121" s="114">
        <v>30000</v>
      </c>
      <c r="D121" s="122">
        <v>0</v>
      </c>
    </row>
    <row r="122" spans="1:4" s="94" customFormat="1" x14ac:dyDescent="0.2">
      <c r="A122" s="112">
        <v>412600</v>
      </c>
      <c r="B122" s="113" t="s">
        <v>215</v>
      </c>
      <c r="C122" s="114">
        <v>65000</v>
      </c>
      <c r="D122" s="122">
        <v>0</v>
      </c>
    </row>
    <row r="123" spans="1:4" s="94" customFormat="1" x14ac:dyDescent="0.2">
      <c r="A123" s="112">
        <v>412700</v>
      </c>
      <c r="B123" s="113" t="s">
        <v>202</v>
      </c>
      <c r="C123" s="114">
        <v>15000</v>
      </c>
      <c r="D123" s="122">
        <v>0</v>
      </c>
    </row>
    <row r="124" spans="1:4" s="94" customFormat="1" x14ac:dyDescent="0.2">
      <c r="A124" s="112">
        <v>412900</v>
      </c>
      <c r="B124" s="117" t="s">
        <v>530</v>
      </c>
      <c r="C124" s="114">
        <v>1500</v>
      </c>
      <c r="D124" s="122">
        <v>0</v>
      </c>
    </row>
    <row r="125" spans="1:4" s="94" customFormat="1" x14ac:dyDescent="0.2">
      <c r="A125" s="112">
        <v>412900</v>
      </c>
      <c r="B125" s="117" t="s">
        <v>298</v>
      </c>
      <c r="C125" s="114">
        <v>200000</v>
      </c>
      <c r="D125" s="122">
        <v>0</v>
      </c>
    </row>
    <row r="126" spans="1:4" s="94" customFormat="1" x14ac:dyDescent="0.2">
      <c r="A126" s="112">
        <v>412900</v>
      </c>
      <c r="B126" s="117" t="s">
        <v>313</v>
      </c>
      <c r="C126" s="114">
        <v>24000</v>
      </c>
      <c r="D126" s="122">
        <v>0</v>
      </c>
    </row>
    <row r="127" spans="1:4" s="94" customFormat="1" x14ac:dyDescent="0.2">
      <c r="A127" s="112">
        <v>412900</v>
      </c>
      <c r="B127" s="117" t="s">
        <v>314</v>
      </c>
      <c r="C127" s="114">
        <v>6000</v>
      </c>
      <c r="D127" s="122">
        <v>0</v>
      </c>
    </row>
    <row r="128" spans="1:4" s="94" customFormat="1" x14ac:dyDescent="0.2">
      <c r="A128" s="112">
        <v>412900</v>
      </c>
      <c r="B128" s="117" t="s">
        <v>315</v>
      </c>
      <c r="C128" s="114">
        <v>7000</v>
      </c>
      <c r="D128" s="122">
        <v>0</v>
      </c>
    </row>
    <row r="129" spans="1:4" s="94" customFormat="1" x14ac:dyDescent="0.2">
      <c r="A129" s="112">
        <v>412900</v>
      </c>
      <c r="B129" s="113" t="s">
        <v>297</v>
      </c>
      <c r="C129" s="114">
        <v>6500</v>
      </c>
      <c r="D129" s="122">
        <v>0</v>
      </c>
    </row>
    <row r="130" spans="1:4" s="94" customFormat="1" x14ac:dyDescent="0.2">
      <c r="A130" s="110">
        <v>415000</v>
      </c>
      <c r="B130" s="115" t="s">
        <v>50</v>
      </c>
      <c r="C130" s="109">
        <f t="shared" ref="C130" si="30">SUM(C131:C131)</f>
        <v>175000</v>
      </c>
      <c r="D130" s="109">
        <f t="shared" ref="D130" si="31">SUM(D131:D131)</f>
        <v>0</v>
      </c>
    </row>
    <row r="131" spans="1:4" s="94" customFormat="1" x14ac:dyDescent="0.2">
      <c r="A131" s="112">
        <v>415200</v>
      </c>
      <c r="B131" s="113" t="s">
        <v>299</v>
      </c>
      <c r="C131" s="114">
        <v>175000</v>
      </c>
      <c r="D131" s="122">
        <v>0</v>
      </c>
    </row>
    <row r="132" spans="1:4" s="119" customFormat="1" ht="40.5" x14ac:dyDescent="0.2">
      <c r="A132" s="110">
        <v>418000</v>
      </c>
      <c r="B132" s="115" t="s">
        <v>209</v>
      </c>
      <c r="C132" s="109">
        <f t="shared" ref="C132" si="32">C133</f>
        <v>15000</v>
      </c>
      <c r="D132" s="109">
        <f t="shared" ref="D132" si="33">D133</f>
        <v>0</v>
      </c>
    </row>
    <row r="133" spans="1:4" s="94" customFormat="1" x14ac:dyDescent="0.2">
      <c r="A133" s="120">
        <v>418400</v>
      </c>
      <c r="B133" s="113" t="s">
        <v>146</v>
      </c>
      <c r="C133" s="114">
        <v>15000</v>
      </c>
      <c r="D133" s="122">
        <v>0</v>
      </c>
    </row>
    <row r="134" spans="1:4" s="119" customFormat="1" x14ac:dyDescent="0.2">
      <c r="A134" s="110">
        <v>480000</v>
      </c>
      <c r="B134" s="115" t="s">
        <v>147</v>
      </c>
      <c r="C134" s="109">
        <f t="shared" ref="C134:C135" si="34">C135</f>
        <v>4000</v>
      </c>
      <c r="D134" s="109">
        <f t="shared" ref="D134:D135" si="35">D135</f>
        <v>0</v>
      </c>
    </row>
    <row r="135" spans="1:4" s="119" customFormat="1" x14ac:dyDescent="0.2">
      <c r="A135" s="110">
        <v>488000</v>
      </c>
      <c r="B135" s="115" t="s">
        <v>103</v>
      </c>
      <c r="C135" s="109">
        <f t="shared" si="34"/>
        <v>4000</v>
      </c>
      <c r="D135" s="109">
        <f t="shared" si="35"/>
        <v>0</v>
      </c>
    </row>
    <row r="136" spans="1:4" s="94" customFormat="1" x14ac:dyDescent="0.2">
      <c r="A136" s="112">
        <v>488100</v>
      </c>
      <c r="B136" s="113" t="s">
        <v>103</v>
      </c>
      <c r="C136" s="114">
        <v>4000</v>
      </c>
      <c r="D136" s="122">
        <v>0</v>
      </c>
    </row>
    <row r="137" spans="1:4" s="94" customFormat="1" x14ac:dyDescent="0.2">
      <c r="A137" s="110">
        <v>510000</v>
      </c>
      <c r="B137" s="115" t="s">
        <v>151</v>
      </c>
      <c r="C137" s="109">
        <f t="shared" ref="C137:D137" si="36">C138+C140+C142</f>
        <v>97000</v>
      </c>
      <c r="D137" s="109">
        <f t="shared" si="36"/>
        <v>0</v>
      </c>
    </row>
    <row r="138" spans="1:4" s="94" customFormat="1" x14ac:dyDescent="0.2">
      <c r="A138" s="110">
        <v>511000</v>
      </c>
      <c r="B138" s="115" t="s">
        <v>152</v>
      </c>
      <c r="C138" s="109">
        <f t="shared" ref="C138" si="37">SUM(C139:C139)</f>
        <v>60000</v>
      </c>
      <c r="D138" s="109">
        <f t="shared" ref="D138" si="38">SUM(D139:D139)</f>
        <v>0</v>
      </c>
    </row>
    <row r="139" spans="1:4" s="94" customFormat="1" x14ac:dyDescent="0.2">
      <c r="A139" s="112">
        <v>511300</v>
      </c>
      <c r="B139" s="113" t="s">
        <v>155</v>
      </c>
      <c r="C139" s="114">
        <v>60000</v>
      </c>
      <c r="D139" s="122">
        <v>0</v>
      </c>
    </row>
    <row r="140" spans="1:4" s="94" customFormat="1" x14ac:dyDescent="0.2">
      <c r="A140" s="110">
        <v>516000</v>
      </c>
      <c r="B140" s="115" t="s">
        <v>162</v>
      </c>
      <c r="C140" s="109">
        <f t="shared" ref="C140" si="39">C141</f>
        <v>7000</v>
      </c>
      <c r="D140" s="109">
        <f t="shared" ref="D140" si="40">D141</f>
        <v>0</v>
      </c>
    </row>
    <row r="141" spans="1:4" s="94" customFormat="1" x14ac:dyDescent="0.2">
      <c r="A141" s="112">
        <v>516100</v>
      </c>
      <c r="B141" s="113" t="s">
        <v>162</v>
      </c>
      <c r="C141" s="114">
        <v>7000</v>
      </c>
      <c r="D141" s="122">
        <v>0</v>
      </c>
    </row>
    <row r="142" spans="1:4" s="119" customFormat="1" x14ac:dyDescent="0.2">
      <c r="A142" s="156">
        <v>518000</v>
      </c>
      <c r="B142" s="115" t="s">
        <v>163</v>
      </c>
      <c r="C142" s="109">
        <f t="shared" ref="C142:D142" si="41">C143</f>
        <v>30000</v>
      </c>
      <c r="D142" s="109">
        <f t="shared" si="41"/>
        <v>0</v>
      </c>
    </row>
    <row r="143" spans="1:4" s="94" customFormat="1" x14ac:dyDescent="0.2">
      <c r="A143" s="112">
        <v>518100</v>
      </c>
      <c r="B143" s="113" t="s">
        <v>163</v>
      </c>
      <c r="C143" s="114">
        <v>30000</v>
      </c>
      <c r="D143" s="122">
        <v>0</v>
      </c>
    </row>
    <row r="144" spans="1:4" s="119" customFormat="1" x14ac:dyDescent="0.2">
      <c r="A144" s="110">
        <v>630000</v>
      </c>
      <c r="B144" s="115" t="s">
        <v>190</v>
      </c>
      <c r="C144" s="109">
        <f>C145+0</f>
        <v>53000</v>
      </c>
      <c r="D144" s="109">
        <f>D145+0</f>
        <v>0</v>
      </c>
    </row>
    <row r="145" spans="1:4" s="119" customFormat="1" x14ac:dyDescent="0.2">
      <c r="A145" s="110">
        <v>638000</v>
      </c>
      <c r="B145" s="115" t="s">
        <v>126</v>
      </c>
      <c r="C145" s="109">
        <f t="shared" ref="C145" si="42">C146</f>
        <v>53000</v>
      </c>
      <c r="D145" s="109">
        <f t="shared" ref="D145" si="43">D146</f>
        <v>0</v>
      </c>
    </row>
    <row r="146" spans="1:4" s="94" customFormat="1" x14ac:dyDescent="0.2">
      <c r="A146" s="112">
        <v>638100</v>
      </c>
      <c r="B146" s="113" t="s">
        <v>195</v>
      </c>
      <c r="C146" s="114">
        <v>53000</v>
      </c>
      <c r="D146" s="122">
        <v>0</v>
      </c>
    </row>
    <row r="147" spans="1:4" s="94" customFormat="1" x14ac:dyDescent="0.2">
      <c r="A147" s="101"/>
      <c r="B147" s="147" t="s">
        <v>229</v>
      </c>
      <c r="C147" s="151">
        <f>C112+C137+C144+C134</f>
        <v>4382000</v>
      </c>
      <c r="D147" s="151">
        <f>D112+D137+D144+D134</f>
        <v>0</v>
      </c>
    </row>
    <row r="148" spans="1:4" s="94" customFormat="1" x14ac:dyDescent="0.2">
      <c r="A148" s="104"/>
      <c r="B148" s="108"/>
      <c r="C148" s="131"/>
      <c r="D148" s="131"/>
    </row>
    <row r="149" spans="1:4" s="94" customFormat="1" x14ac:dyDescent="0.2">
      <c r="A149" s="107"/>
      <c r="B149" s="108"/>
      <c r="C149" s="114"/>
      <c r="D149" s="114"/>
    </row>
    <row r="150" spans="1:4" s="94" customFormat="1" x14ac:dyDescent="0.2">
      <c r="A150" s="112" t="s">
        <v>539</v>
      </c>
      <c r="B150" s="115"/>
      <c r="C150" s="114"/>
      <c r="D150" s="114"/>
    </row>
    <row r="151" spans="1:4" s="94" customFormat="1" x14ac:dyDescent="0.2">
      <c r="A151" s="112" t="s">
        <v>234</v>
      </c>
      <c r="B151" s="115"/>
      <c r="C151" s="114"/>
      <c r="D151" s="114"/>
    </row>
    <row r="152" spans="1:4" s="94" customFormat="1" x14ac:dyDescent="0.2">
      <c r="A152" s="112" t="s">
        <v>320</v>
      </c>
      <c r="B152" s="115"/>
      <c r="C152" s="114"/>
      <c r="D152" s="114"/>
    </row>
    <row r="153" spans="1:4" s="94" customFormat="1" x14ac:dyDescent="0.2">
      <c r="A153" s="112" t="s">
        <v>529</v>
      </c>
      <c r="B153" s="115"/>
      <c r="C153" s="114"/>
      <c r="D153" s="114"/>
    </row>
    <row r="154" spans="1:4" s="94" customFormat="1" x14ac:dyDescent="0.2">
      <c r="A154" s="112"/>
      <c r="B154" s="143"/>
      <c r="C154" s="131"/>
      <c r="D154" s="131"/>
    </row>
    <row r="155" spans="1:4" s="94" customFormat="1" x14ac:dyDescent="0.2">
      <c r="A155" s="110">
        <v>410000</v>
      </c>
      <c r="B155" s="111" t="s">
        <v>87</v>
      </c>
      <c r="C155" s="109">
        <f t="shared" ref="C155" si="44">C156+C161</f>
        <v>456900</v>
      </c>
      <c r="D155" s="109">
        <f t="shared" ref="D155" si="45">D156+D161</f>
        <v>0</v>
      </c>
    </row>
    <row r="156" spans="1:4" s="94" customFormat="1" x14ac:dyDescent="0.2">
      <c r="A156" s="110">
        <v>411000</v>
      </c>
      <c r="B156" s="111" t="s">
        <v>200</v>
      </c>
      <c r="C156" s="109">
        <f t="shared" ref="C156" si="46">SUM(C157:C160)</f>
        <v>267000</v>
      </c>
      <c r="D156" s="109">
        <f t="shared" ref="D156" si="47">SUM(D157:D160)</f>
        <v>0</v>
      </c>
    </row>
    <row r="157" spans="1:4" s="94" customFormat="1" x14ac:dyDescent="0.2">
      <c r="A157" s="112">
        <v>411100</v>
      </c>
      <c r="B157" s="113" t="s">
        <v>88</v>
      </c>
      <c r="C157" s="114">
        <v>257000</v>
      </c>
      <c r="D157" s="122">
        <v>0</v>
      </c>
    </row>
    <row r="158" spans="1:4" s="94" customFormat="1" ht="40.5" x14ac:dyDescent="0.2">
      <c r="A158" s="112">
        <v>411200</v>
      </c>
      <c r="B158" s="113" t="s">
        <v>213</v>
      </c>
      <c r="C158" s="114">
        <v>5000</v>
      </c>
      <c r="D158" s="122">
        <v>0</v>
      </c>
    </row>
    <row r="159" spans="1:4" s="94" customFormat="1" ht="40.5" x14ac:dyDescent="0.2">
      <c r="A159" s="112">
        <v>411300</v>
      </c>
      <c r="B159" s="113" t="s">
        <v>89</v>
      </c>
      <c r="C159" s="114">
        <v>3000</v>
      </c>
      <c r="D159" s="122">
        <v>0</v>
      </c>
    </row>
    <row r="160" spans="1:4" s="94" customFormat="1" x14ac:dyDescent="0.2">
      <c r="A160" s="112">
        <v>411400</v>
      </c>
      <c r="B160" s="113" t="s">
        <v>90</v>
      </c>
      <c r="C160" s="114">
        <v>2000</v>
      </c>
      <c r="D160" s="122">
        <v>0</v>
      </c>
    </row>
    <row r="161" spans="1:4" s="94" customFormat="1" x14ac:dyDescent="0.2">
      <c r="A161" s="110">
        <v>412000</v>
      </c>
      <c r="B161" s="115" t="s">
        <v>205</v>
      </c>
      <c r="C161" s="109">
        <f>SUM(C162:C170)</f>
        <v>189900</v>
      </c>
      <c r="D161" s="109">
        <f>SUM(D162:D170)</f>
        <v>0</v>
      </c>
    </row>
    <row r="162" spans="1:4" s="94" customFormat="1" ht="40.5" x14ac:dyDescent="0.2">
      <c r="A162" s="112">
        <v>412200</v>
      </c>
      <c r="B162" s="113" t="s">
        <v>214</v>
      </c>
      <c r="C162" s="114">
        <v>7000</v>
      </c>
      <c r="D162" s="122">
        <v>0</v>
      </c>
    </row>
    <row r="163" spans="1:4" s="94" customFormat="1" x14ac:dyDescent="0.2">
      <c r="A163" s="112">
        <v>412300</v>
      </c>
      <c r="B163" s="113" t="s">
        <v>92</v>
      </c>
      <c r="C163" s="114">
        <v>3500</v>
      </c>
      <c r="D163" s="122">
        <v>0</v>
      </c>
    </row>
    <row r="164" spans="1:4" s="94" customFormat="1" x14ac:dyDescent="0.2">
      <c r="A164" s="112">
        <v>412500</v>
      </c>
      <c r="B164" s="113" t="s">
        <v>94</v>
      </c>
      <c r="C164" s="114">
        <v>999.99999999999989</v>
      </c>
      <c r="D164" s="122">
        <v>0</v>
      </c>
    </row>
    <row r="165" spans="1:4" s="94" customFormat="1" x14ac:dyDescent="0.2">
      <c r="A165" s="112">
        <v>412600</v>
      </c>
      <c r="B165" s="113" t="s">
        <v>215</v>
      </c>
      <c r="C165" s="114">
        <v>3999.9999999999995</v>
      </c>
      <c r="D165" s="122">
        <v>0</v>
      </c>
    </row>
    <row r="166" spans="1:4" s="94" customFormat="1" x14ac:dyDescent="0.2">
      <c r="A166" s="112">
        <v>412700</v>
      </c>
      <c r="B166" s="113" t="s">
        <v>202</v>
      </c>
      <c r="C166" s="114">
        <v>1500</v>
      </c>
      <c r="D166" s="122">
        <v>0</v>
      </c>
    </row>
    <row r="167" spans="1:4" s="94" customFormat="1" x14ac:dyDescent="0.2">
      <c r="A167" s="112">
        <v>412900</v>
      </c>
      <c r="B167" s="113" t="s">
        <v>295</v>
      </c>
      <c r="C167" s="114">
        <v>170000</v>
      </c>
      <c r="D167" s="122">
        <v>0</v>
      </c>
    </row>
    <row r="168" spans="1:4" s="94" customFormat="1" x14ac:dyDescent="0.2">
      <c r="A168" s="112">
        <v>412900</v>
      </c>
      <c r="B168" s="117" t="s">
        <v>313</v>
      </c>
      <c r="C168" s="114">
        <v>2000</v>
      </c>
      <c r="D168" s="122">
        <v>0</v>
      </c>
    </row>
    <row r="169" spans="1:4" s="94" customFormat="1" x14ac:dyDescent="0.2">
      <c r="A169" s="112">
        <v>412900</v>
      </c>
      <c r="B169" s="117" t="s">
        <v>314</v>
      </c>
      <c r="C169" s="114">
        <v>400</v>
      </c>
      <c r="D169" s="122">
        <v>0</v>
      </c>
    </row>
    <row r="170" spans="1:4" s="94" customFormat="1" x14ac:dyDescent="0.2">
      <c r="A170" s="112">
        <v>412900</v>
      </c>
      <c r="B170" s="117" t="s">
        <v>315</v>
      </c>
      <c r="C170" s="114">
        <v>500</v>
      </c>
      <c r="D170" s="122">
        <v>0</v>
      </c>
    </row>
    <row r="171" spans="1:4" s="119" customFormat="1" x14ac:dyDescent="0.2">
      <c r="A171" s="110">
        <v>510000</v>
      </c>
      <c r="B171" s="115" t="s">
        <v>151</v>
      </c>
      <c r="C171" s="109">
        <f t="shared" ref="C171" si="48">C172+C174</f>
        <v>3000</v>
      </c>
      <c r="D171" s="109">
        <f t="shared" ref="D171" si="49">D172+D174</f>
        <v>0</v>
      </c>
    </row>
    <row r="172" spans="1:4" s="119" customFormat="1" x14ac:dyDescent="0.2">
      <c r="A172" s="110">
        <v>511000</v>
      </c>
      <c r="B172" s="115" t="s">
        <v>152</v>
      </c>
      <c r="C172" s="109">
        <f t="shared" ref="C172:D172" si="50">C173</f>
        <v>2500</v>
      </c>
      <c r="D172" s="109">
        <f t="shared" si="50"/>
        <v>0</v>
      </c>
    </row>
    <row r="173" spans="1:4" s="94" customFormat="1" x14ac:dyDescent="0.2">
      <c r="A173" s="112">
        <v>511300</v>
      </c>
      <c r="B173" s="113" t="s">
        <v>155</v>
      </c>
      <c r="C173" s="114">
        <v>2500</v>
      </c>
      <c r="D173" s="122">
        <v>0</v>
      </c>
    </row>
    <row r="174" spans="1:4" s="119" customFormat="1" x14ac:dyDescent="0.2">
      <c r="A174" s="110">
        <v>516000</v>
      </c>
      <c r="B174" s="115" t="s">
        <v>162</v>
      </c>
      <c r="C174" s="109">
        <f t="shared" ref="C174:D174" si="51">C175</f>
        <v>500</v>
      </c>
      <c r="D174" s="109">
        <f t="shared" si="51"/>
        <v>0</v>
      </c>
    </row>
    <row r="175" spans="1:4" s="94" customFormat="1" x14ac:dyDescent="0.2">
      <c r="A175" s="112">
        <v>516100</v>
      </c>
      <c r="B175" s="113" t="s">
        <v>162</v>
      </c>
      <c r="C175" s="114">
        <v>500</v>
      </c>
      <c r="D175" s="122">
        <v>0</v>
      </c>
    </row>
    <row r="176" spans="1:4" s="119" customFormat="1" x14ac:dyDescent="0.2">
      <c r="A176" s="110">
        <v>630000</v>
      </c>
      <c r="B176" s="115" t="s">
        <v>321</v>
      </c>
      <c r="C176" s="109">
        <f>0+C177</f>
        <v>12500</v>
      </c>
      <c r="D176" s="109">
        <f>0+D177</f>
        <v>0</v>
      </c>
    </row>
    <row r="177" spans="1:4" s="119" customFormat="1" x14ac:dyDescent="0.2">
      <c r="A177" s="110">
        <v>638000</v>
      </c>
      <c r="B177" s="115" t="s">
        <v>126</v>
      </c>
      <c r="C177" s="109">
        <f t="shared" ref="C177:D177" si="52">C178</f>
        <v>12500</v>
      </c>
      <c r="D177" s="109">
        <f t="shared" si="52"/>
        <v>0</v>
      </c>
    </row>
    <row r="178" spans="1:4" s="94" customFormat="1" x14ac:dyDescent="0.2">
      <c r="A178" s="112">
        <v>638100</v>
      </c>
      <c r="B178" s="113" t="s">
        <v>195</v>
      </c>
      <c r="C178" s="114">
        <v>12500</v>
      </c>
      <c r="D178" s="122">
        <v>0</v>
      </c>
    </row>
    <row r="179" spans="1:4" s="94" customFormat="1" x14ac:dyDescent="0.2">
      <c r="A179" s="153"/>
      <c r="B179" s="147" t="s">
        <v>229</v>
      </c>
      <c r="C179" s="151">
        <f>C155+C171+C176</f>
        <v>472400</v>
      </c>
      <c r="D179" s="151">
        <f>D155+D171+D176</f>
        <v>0</v>
      </c>
    </row>
    <row r="180" spans="1:4" s="94" customFormat="1" x14ac:dyDescent="0.2">
      <c r="A180" s="130"/>
      <c r="B180" s="108"/>
      <c r="C180" s="131"/>
      <c r="D180" s="131"/>
    </row>
    <row r="181" spans="1:4" s="94" customFormat="1" x14ac:dyDescent="0.2">
      <c r="A181" s="107"/>
      <c r="B181" s="108"/>
      <c r="C181" s="114"/>
      <c r="D181" s="114"/>
    </row>
    <row r="182" spans="1:4" s="94" customFormat="1" x14ac:dyDescent="0.2">
      <c r="A182" s="112" t="s">
        <v>540</v>
      </c>
      <c r="B182" s="115"/>
      <c r="C182" s="114"/>
      <c r="D182" s="114"/>
    </row>
    <row r="183" spans="1:4" s="94" customFormat="1" x14ac:dyDescent="0.2">
      <c r="A183" s="112" t="s">
        <v>233</v>
      </c>
      <c r="B183" s="115"/>
      <c r="C183" s="114"/>
      <c r="D183" s="114"/>
    </row>
    <row r="184" spans="1:4" s="94" customFormat="1" x14ac:dyDescent="0.2">
      <c r="A184" s="112" t="s">
        <v>322</v>
      </c>
      <c r="B184" s="115"/>
      <c r="C184" s="114"/>
      <c r="D184" s="114"/>
    </row>
    <row r="185" spans="1:4" s="94" customFormat="1" x14ac:dyDescent="0.2">
      <c r="A185" s="112" t="s">
        <v>529</v>
      </c>
      <c r="B185" s="115"/>
      <c r="C185" s="114"/>
      <c r="D185" s="114"/>
    </row>
    <row r="186" spans="1:4" s="94" customFormat="1" x14ac:dyDescent="0.2">
      <c r="A186" s="112"/>
      <c r="B186" s="143"/>
      <c r="C186" s="131"/>
      <c r="D186" s="131"/>
    </row>
    <row r="187" spans="1:4" s="94" customFormat="1" x14ac:dyDescent="0.2">
      <c r="A187" s="110">
        <v>410000</v>
      </c>
      <c r="B187" s="111" t="s">
        <v>87</v>
      </c>
      <c r="C187" s="109">
        <f t="shared" ref="C187" si="53">C188+C193</f>
        <v>965500</v>
      </c>
      <c r="D187" s="109">
        <f t="shared" ref="D187" si="54">D188+D193</f>
        <v>0</v>
      </c>
    </row>
    <row r="188" spans="1:4" s="94" customFormat="1" x14ac:dyDescent="0.2">
      <c r="A188" s="110">
        <v>411000</v>
      </c>
      <c r="B188" s="111" t="s">
        <v>200</v>
      </c>
      <c r="C188" s="109">
        <f t="shared" ref="C188" si="55">SUM(C189:C192)</f>
        <v>873700</v>
      </c>
      <c r="D188" s="109">
        <f t="shared" ref="D188" si="56">SUM(D189:D192)</f>
        <v>0</v>
      </c>
    </row>
    <row r="189" spans="1:4" s="94" customFormat="1" x14ac:dyDescent="0.2">
      <c r="A189" s="112">
        <v>411100</v>
      </c>
      <c r="B189" s="113" t="s">
        <v>88</v>
      </c>
      <c r="C189" s="114">
        <v>832000</v>
      </c>
      <c r="D189" s="122">
        <v>0</v>
      </c>
    </row>
    <row r="190" spans="1:4" s="94" customFormat="1" ht="40.5" x14ac:dyDescent="0.2">
      <c r="A190" s="112">
        <v>411200</v>
      </c>
      <c r="B190" s="113" t="s">
        <v>213</v>
      </c>
      <c r="C190" s="114">
        <v>10300</v>
      </c>
      <c r="D190" s="122">
        <v>0</v>
      </c>
    </row>
    <row r="191" spans="1:4" s="94" customFormat="1" ht="40.5" x14ac:dyDescent="0.2">
      <c r="A191" s="112">
        <v>411300</v>
      </c>
      <c r="B191" s="113" t="s">
        <v>89</v>
      </c>
      <c r="C191" s="114">
        <v>18400</v>
      </c>
      <c r="D191" s="122">
        <v>0</v>
      </c>
    </row>
    <row r="192" spans="1:4" s="94" customFormat="1" x14ac:dyDescent="0.2">
      <c r="A192" s="112">
        <v>411400</v>
      </c>
      <c r="B192" s="113" t="s">
        <v>90</v>
      </c>
      <c r="C192" s="114">
        <v>13000</v>
      </c>
      <c r="D192" s="122">
        <v>0</v>
      </c>
    </row>
    <row r="193" spans="1:4" s="94" customFormat="1" x14ac:dyDescent="0.2">
      <c r="A193" s="110">
        <v>412000</v>
      </c>
      <c r="B193" s="115" t="s">
        <v>205</v>
      </c>
      <c r="C193" s="109">
        <f t="shared" ref="C193" si="57">SUM(C194:C205)</f>
        <v>91800</v>
      </c>
      <c r="D193" s="109">
        <f t="shared" ref="D193" si="58">SUM(D194:D205)</f>
        <v>0</v>
      </c>
    </row>
    <row r="194" spans="1:4" s="94" customFormat="1" x14ac:dyDescent="0.2">
      <c r="A194" s="112">
        <v>412100</v>
      </c>
      <c r="B194" s="113" t="s">
        <v>91</v>
      </c>
      <c r="C194" s="114">
        <v>45600</v>
      </c>
      <c r="D194" s="122">
        <v>0</v>
      </c>
    </row>
    <row r="195" spans="1:4" s="94" customFormat="1" ht="40.5" x14ac:dyDescent="0.2">
      <c r="A195" s="112">
        <v>412200</v>
      </c>
      <c r="B195" s="113" t="s">
        <v>214</v>
      </c>
      <c r="C195" s="114">
        <v>26500</v>
      </c>
      <c r="D195" s="122">
        <v>0</v>
      </c>
    </row>
    <row r="196" spans="1:4" s="94" customFormat="1" x14ac:dyDescent="0.2">
      <c r="A196" s="112">
        <v>412300</v>
      </c>
      <c r="B196" s="113" t="s">
        <v>92</v>
      </c>
      <c r="C196" s="114">
        <v>3000</v>
      </c>
      <c r="D196" s="122">
        <v>0</v>
      </c>
    </row>
    <row r="197" spans="1:4" s="94" customFormat="1" x14ac:dyDescent="0.2">
      <c r="A197" s="112">
        <v>412500</v>
      </c>
      <c r="B197" s="113" t="s">
        <v>94</v>
      </c>
      <c r="C197" s="114">
        <v>2700</v>
      </c>
      <c r="D197" s="122">
        <v>0</v>
      </c>
    </row>
    <row r="198" spans="1:4" s="94" customFormat="1" x14ac:dyDescent="0.2">
      <c r="A198" s="112">
        <v>412600</v>
      </c>
      <c r="B198" s="113" t="s">
        <v>215</v>
      </c>
      <c r="C198" s="114">
        <v>4000</v>
      </c>
      <c r="D198" s="122">
        <v>0</v>
      </c>
    </row>
    <row r="199" spans="1:4" s="94" customFormat="1" x14ac:dyDescent="0.2">
      <c r="A199" s="112">
        <v>412700</v>
      </c>
      <c r="B199" s="113" t="s">
        <v>202</v>
      </c>
      <c r="C199" s="114">
        <v>3800</v>
      </c>
      <c r="D199" s="122">
        <v>0</v>
      </c>
    </row>
    <row r="200" spans="1:4" s="94" customFormat="1" x14ac:dyDescent="0.2">
      <c r="A200" s="112">
        <v>412900</v>
      </c>
      <c r="B200" s="113" t="s">
        <v>530</v>
      </c>
      <c r="C200" s="114">
        <v>200</v>
      </c>
      <c r="D200" s="122">
        <v>0</v>
      </c>
    </row>
    <row r="201" spans="1:4" s="94" customFormat="1" x14ac:dyDescent="0.2">
      <c r="A201" s="112">
        <v>412900</v>
      </c>
      <c r="B201" s="117" t="s">
        <v>295</v>
      </c>
      <c r="C201" s="114">
        <v>500</v>
      </c>
      <c r="D201" s="122">
        <v>0</v>
      </c>
    </row>
    <row r="202" spans="1:4" s="94" customFormat="1" x14ac:dyDescent="0.2">
      <c r="A202" s="112">
        <v>412900</v>
      </c>
      <c r="B202" s="117" t="s">
        <v>313</v>
      </c>
      <c r="C202" s="114">
        <v>300</v>
      </c>
      <c r="D202" s="122">
        <v>0</v>
      </c>
    </row>
    <row r="203" spans="1:4" s="94" customFormat="1" x14ac:dyDescent="0.2">
      <c r="A203" s="112">
        <v>412900</v>
      </c>
      <c r="B203" s="117" t="s">
        <v>314</v>
      </c>
      <c r="C203" s="114">
        <v>1200</v>
      </c>
      <c r="D203" s="122">
        <v>0</v>
      </c>
    </row>
    <row r="204" spans="1:4" s="94" customFormat="1" x14ac:dyDescent="0.2">
      <c r="A204" s="112">
        <v>412900</v>
      </c>
      <c r="B204" s="117" t="s">
        <v>315</v>
      </c>
      <c r="C204" s="114">
        <v>1700</v>
      </c>
      <c r="D204" s="122">
        <v>0</v>
      </c>
    </row>
    <row r="205" spans="1:4" s="94" customFormat="1" x14ac:dyDescent="0.2">
      <c r="A205" s="112">
        <v>412900</v>
      </c>
      <c r="B205" s="113" t="s">
        <v>297</v>
      </c>
      <c r="C205" s="114">
        <v>2300</v>
      </c>
      <c r="D205" s="122">
        <v>0</v>
      </c>
    </row>
    <row r="206" spans="1:4" s="94" customFormat="1" x14ac:dyDescent="0.2">
      <c r="A206" s="110">
        <v>510000</v>
      </c>
      <c r="B206" s="115" t="s">
        <v>151</v>
      </c>
      <c r="C206" s="109">
        <f>C207+0</f>
        <v>2000</v>
      </c>
      <c r="D206" s="109">
        <f>D207+0</f>
        <v>0</v>
      </c>
    </row>
    <row r="207" spans="1:4" s="94" customFormat="1" x14ac:dyDescent="0.2">
      <c r="A207" s="110">
        <v>511000</v>
      </c>
      <c r="B207" s="115" t="s">
        <v>152</v>
      </c>
      <c r="C207" s="109">
        <f t="shared" ref="C207" si="59">SUM(C208:C208)</f>
        <v>2000</v>
      </c>
      <c r="D207" s="109">
        <f t="shared" ref="D207" si="60">SUM(D208:D208)</f>
        <v>0</v>
      </c>
    </row>
    <row r="208" spans="1:4" s="94" customFormat="1" x14ac:dyDescent="0.2">
      <c r="A208" s="112">
        <v>511300</v>
      </c>
      <c r="B208" s="113" t="s">
        <v>155</v>
      </c>
      <c r="C208" s="114">
        <v>2000</v>
      </c>
      <c r="D208" s="122">
        <v>0</v>
      </c>
    </row>
    <row r="209" spans="1:4" s="119" customFormat="1" x14ac:dyDescent="0.2">
      <c r="A209" s="110">
        <v>630000</v>
      </c>
      <c r="B209" s="115" t="s">
        <v>190</v>
      </c>
      <c r="C209" s="109">
        <f t="shared" ref="C209:C210" si="61">C210</f>
        <v>0</v>
      </c>
      <c r="D209" s="109">
        <f t="shared" ref="D209:D210" si="62">D210</f>
        <v>0</v>
      </c>
    </row>
    <row r="210" spans="1:4" s="119" customFormat="1" x14ac:dyDescent="0.2">
      <c r="A210" s="110">
        <v>638000</v>
      </c>
      <c r="B210" s="115" t="s">
        <v>126</v>
      </c>
      <c r="C210" s="109">
        <f t="shared" si="61"/>
        <v>0</v>
      </c>
      <c r="D210" s="109">
        <f t="shared" si="62"/>
        <v>0</v>
      </c>
    </row>
    <row r="211" spans="1:4" s="94" customFormat="1" x14ac:dyDescent="0.2">
      <c r="A211" s="112">
        <v>638100</v>
      </c>
      <c r="B211" s="113" t="s">
        <v>195</v>
      </c>
      <c r="C211" s="114">
        <v>0</v>
      </c>
      <c r="D211" s="122">
        <v>0</v>
      </c>
    </row>
    <row r="212" spans="1:4" s="94" customFormat="1" x14ac:dyDescent="0.2">
      <c r="A212" s="101"/>
      <c r="B212" s="147" t="s">
        <v>229</v>
      </c>
      <c r="C212" s="151">
        <f>C187+C206+C209</f>
        <v>967500</v>
      </c>
      <c r="D212" s="151">
        <f>D187+D206+D209</f>
        <v>0</v>
      </c>
    </row>
    <row r="213" spans="1:4" s="94" customFormat="1" x14ac:dyDescent="0.2">
      <c r="A213" s="104"/>
      <c r="B213" s="108"/>
      <c r="C213" s="131"/>
      <c r="D213" s="131"/>
    </row>
    <row r="214" spans="1:4" s="94" customFormat="1" x14ac:dyDescent="0.2">
      <c r="A214" s="107"/>
      <c r="B214" s="108"/>
      <c r="C214" s="114"/>
      <c r="D214" s="114"/>
    </row>
    <row r="215" spans="1:4" s="94" customFormat="1" x14ac:dyDescent="0.2">
      <c r="A215" s="112" t="s">
        <v>541</v>
      </c>
      <c r="B215" s="115"/>
      <c r="C215" s="114"/>
      <c r="D215" s="114"/>
    </row>
    <row r="216" spans="1:4" s="94" customFormat="1" x14ac:dyDescent="0.2">
      <c r="A216" s="112" t="s">
        <v>234</v>
      </c>
      <c r="B216" s="115"/>
      <c r="C216" s="114"/>
      <c r="D216" s="114"/>
    </row>
    <row r="217" spans="1:4" s="94" customFormat="1" x14ac:dyDescent="0.2">
      <c r="A217" s="112" t="s">
        <v>323</v>
      </c>
      <c r="B217" s="115"/>
      <c r="C217" s="114"/>
      <c r="D217" s="114"/>
    </row>
    <row r="218" spans="1:4" s="94" customFormat="1" x14ac:dyDescent="0.2">
      <c r="A218" s="112" t="s">
        <v>529</v>
      </c>
      <c r="B218" s="115"/>
      <c r="C218" s="114"/>
      <c r="D218" s="114"/>
    </row>
    <row r="219" spans="1:4" s="94" customFormat="1" x14ac:dyDescent="0.2">
      <c r="A219" s="112"/>
      <c r="B219" s="143"/>
      <c r="C219" s="131"/>
      <c r="D219" s="131"/>
    </row>
    <row r="220" spans="1:4" s="94" customFormat="1" x14ac:dyDescent="0.2">
      <c r="A220" s="110">
        <v>410000</v>
      </c>
      <c r="B220" s="111" t="s">
        <v>87</v>
      </c>
      <c r="C220" s="109">
        <f>C221+C225</f>
        <v>233300</v>
      </c>
      <c r="D220" s="109">
        <f>D221+D225</f>
        <v>0</v>
      </c>
    </row>
    <row r="221" spans="1:4" s="94" customFormat="1" x14ac:dyDescent="0.2">
      <c r="A221" s="110">
        <v>411000</v>
      </c>
      <c r="B221" s="111" t="s">
        <v>200</v>
      </c>
      <c r="C221" s="109">
        <f>SUM(C222:C224)</f>
        <v>53400</v>
      </c>
      <c r="D221" s="109">
        <f>SUM(D222:D224)</f>
        <v>0</v>
      </c>
    </row>
    <row r="222" spans="1:4" s="94" customFormat="1" x14ac:dyDescent="0.2">
      <c r="A222" s="112">
        <v>411100</v>
      </c>
      <c r="B222" s="113" t="s">
        <v>88</v>
      </c>
      <c r="C222" s="114">
        <v>50000</v>
      </c>
      <c r="D222" s="122">
        <v>0</v>
      </c>
    </row>
    <row r="223" spans="1:4" s="94" customFormat="1" ht="40.5" x14ac:dyDescent="0.2">
      <c r="A223" s="112">
        <v>411200</v>
      </c>
      <c r="B223" s="113" t="s">
        <v>213</v>
      </c>
      <c r="C223" s="114">
        <v>1500</v>
      </c>
      <c r="D223" s="122">
        <v>0</v>
      </c>
    </row>
    <row r="224" spans="1:4" s="94" customFormat="1" ht="40.5" x14ac:dyDescent="0.2">
      <c r="A224" s="112">
        <v>411300</v>
      </c>
      <c r="B224" s="113" t="s">
        <v>89</v>
      </c>
      <c r="C224" s="114">
        <v>1900</v>
      </c>
      <c r="D224" s="122">
        <v>0</v>
      </c>
    </row>
    <row r="225" spans="1:4" s="94" customFormat="1" x14ac:dyDescent="0.2">
      <c r="A225" s="110">
        <v>412000</v>
      </c>
      <c r="B225" s="115" t="s">
        <v>205</v>
      </c>
      <c r="C225" s="109">
        <f>SUM(C226:C235)</f>
        <v>179900</v>
      </c>
      <c r="D225" s="109">
        <f>SUM(D226:D235)</f>
        <v>0</v>
      </c>
    </row>
    <row r="226" spans="1:4" s="94" customFormat="1" x14ac:dyDescent="0.2">
      <c r="A226" s="112">
        <v>412100</v>
      </c>
      <c r="B226" s="113" t="s">
        <v>91</v>
      </c>
      <c r="C226" s="114">
        <v>7000</v>
      </c>
      <c r="D226" s="122">
        <v>0</v>
      </c>
    </row>
    <row r="227" spans="1:4" s="94" customFormat="1" ht="40.5" x14ac:dyDescent="0.2">
      <c r="A227" s="112">
        <v>412200</v>
      </c>
      <c r="B227" s="113" t="s">
        <v>214</v>
      </c>
      <c r="C227" s="114">
        <v>4500</v>
      </c>
      <c r="D227" s="122">
        <v>0</v>
      </c>
    </row>
    <row r="228" spans="1:4" s="94" customFormat="1" x14ac:dyDescent="0.2">
      <c r="A228" s="112">
        <v>412300</v>
      </c>
      <c r="B228" s="113" t="s">
        <v>92</v>
      </c>
      <c r="C228" s="114">
        <v>1000</v>
      </c>
      <c r="D228" s="122">
        <v>0</v>
      </c>
    </row>
    <row r="229" spans="1:4" s="94" customFormat="1" x14ac:dyDescent="0.2">
      <c r="A229" s="112">
        <v>412500</v>
      </c>
      <c r="B229" s="113" t="s">
        <v>94</v>
      </c>
      <c r="C229" s="114">
        <v>999.99999999999989</v>
      </c>
      <c r="D229" s="122">
        <v>0</v>
      </c>
    </row>
    <row r="230" spans="1:4" s="94" customFormat="1" x14ac:dyDescent="0.2">
      <c r="A230" s="112">
        <v>412600</v>
      </c>
      <c r="B230" s="113" t="s">
        <v>215</v>
      </c>
      <c r="C230" s="114">
        <v>3000</v>
      </c>
      <c r="D230" s="122">
        <v>0</v>
      </c>
    </row>
    <row r="231" spans="1:4" s="94" customFormat="1" x14ac:dyDescent="0.2">
      <c r="A231" s="112">
        <v>412700</v>
      </c>
      <c r="B231" s="113" t="s">
        <v>202</v>
      </c>
      <c r="C231" s="114">
        <v>2500</v>
      </c>
      <c r="D231" s="122">
        <v>0</v>
      </c>
    </row>
    <row r="232" spans="1:4" s="94" customFormat="1" x14ac:dyDescent="0.2">
      <c r="A232" s="112">
        <v>412900</v>
      </c>
      <c r="B232" s="113" t="s">
        <v>295</v>
      </c>
      <c r="C232" s="114">
        <v>160000</v>
      </c>
      <c r="D232" s="122">
        <v>0</v>
      </c>
    </row>
    <row r="233" spans="1:4" s="94" customFormat="1" x14ac:dyDescent="0.2">
      <c r="A233" s="112">
        <v>412900</v>
      </c>
      <c r="B233" s="117" t="s">
        <v>313</v>
      </c>
      <c r="C233" s="114">
        <v>400</v>
      </c>
      <c r="D233" s="122">
        <v>0</v>
      </c>
    </row>
    <row r="234" spans="1:4" s="94" customFormat="1" x14ac:dyDescent="0.2">
      <c r="A234" s="112">
        <v>412900</v>
      </c>
      <c r="B234" s="117" t="s">
        <v>314</v>
      </c>
      <c r="C234" s="114">
        <v>0</v>
      </c>
      <c r="D234" s="122">
        <v>0</v>
      </c>
    </row>
    <row r="235" spans="1:4" s="94" customFormat="1" x14ac:dyDescent="0.2">
      <c r="A235" s="112">
        <v>412900</v>
      </c>
      <c r="B235" s="113" t="s">
        <v>297</v>
      </c>
      <c r="C235" s="114">
        <v>500</v>
      </c>
      <c r="D235" s="122">
        <v>0</v>
      </c>
    </row>
    <row r="236" spans="1:4" s="94" customFormat="1" x14ac:dyDescent="0.2">
      <c r="A236" s="153"/>
      <c r="B236" s="147" t="s">
        <v>229</v>
      </c>
      <c r="C236" s="151">
        <f>C220+0</f>
        <v>233300</v>
      </c>
      <c r="D236" s="151">
        <f>D220+0</f>
        <v>0</v>
      </c>
    </row>
    <row r="237" spans="1:4" s="94" customFormat="1" x14ac:dyDescent="0.2">
      <c r="A237" s="130"/>
      <c r="B237" s="108"/>
      <c r="C237" s="131"/>
      <c r="D237" s="131"/>
    </row>
    <row r="238" spans="1:4" s="94" customFormat="1" x14ac:dyDescent="0.2">
      <c r="A238" s="107"/>
      <c r="B238" s="108"/>
      <c r="C238" s="114"/>
      <c r="D238" s="114"/>
    </row>
    <row r="239" spans="1:4" s="94" customFormat="1" x14ac:dyDescent="0.2">
      <c r="A239" s="112" t="s">
        <v>542</v>
      </c>
      <c r="B239" s="115"/>
      <c r="C239" s="114"/>
      <c r="D239" s="114"/>
    </row>
    <row r="240" spans="1:4" s="94" customFormat="1" x14ac:dyDescent="0.2">
      <c r="A240" s="112" t="s">
        <v>234</v>
      </c>
      <c r="B240" s="115"/>
      <c r="C240" s="114"/>
      <c r="D240" s="114"/>
    </row>
    <row r="241" spans="1:4" s="94" customFormat="1" x14ac:dyDescent="0.2">
      <c r="A241" s="112" t="s">
        <v>324</v>
      </c>
      <c r="B241" s="115"/>
      <c r="C241" s="114"/>
      <c r="D241" s="114"/>
    </row>
    <row r="242" spans="1:4" s="94" customFormat="1" x14ac:dyDescent="0.2">
      <c r="A242" s="112" t="s">
        <v>529</v>
      </c>
      <c r="B242" s="115"/>
      <c r="C242" s="114"/>
      <c r="D242" s="114"/>
    </row>
    <row r="243" spans="1:4" s="94" customFormat="1" x14ac:dyDescent="0.2">
      <c r="A243" s="112"/>
      <c r="B243" s="143"/>
      <c r="C243" s="131"/>
      <c r="D243" s="131"/>
    </row>
    <row r="244" spans="1:4" s="94" customFormat="1" x14ac:dyDescent="0.2">
      <c r="A244" s="110">
        <v>410000</v>
      </c>
      <c r="B244" s="111" t="s">
        <v>87</v>
      </c>
      <c r="C244" s="109">
        <f>C245+C252</f>
        <v>156000</v>
      </c>
      <c r="D244" s="109">
        <f>D245+D252</f>
        <v>0</v>
      </c>
    </row>
    <row r="245" spans="1:4" s="94" customFormat="1" x14ac:dyDescent="0.2">
      <c r="A245" s="110">
        <v>412000</v>
      </c>
      <c r="B245" s="115" t="s">
        <v>205</v>
      </c>
      <c r="C245" s="109">
        <f>SUM(C246:C251)</f>
        <v>156000</v>
      </c>
      <c r="D245" s="109">
        <f>SUM(D246:D251)</f>
        <v>0</v>
      </c>
    </row>
    <row r="246" spans="1:4" s="94" customFormat="1" x14ac:dyDescent="0.2">
      <c r="A246" s="120">
        <v>412100</v>
      </c>
      <c r="B246" s="113" t="s">
        <v>91</v>
      </c>
      <c r="C246" s="114">
        <v>20000</v>
      </c>
      <c r="D246" s="122">
        <v>0</v>
      </c>
    </row>
    <row r="247" spans="1:4" s="94" customFormat="1" ht="40.5" x14ac:dyDescent="0.2">
      <c r="A247" s="112">
        <v>412200</v>
      </c>
      <c r="B247" s="113" t="s">
        <v>214</v>
      </c>
      <c r="C247" s="114">
        <v>1000</v>
      </c>
      <c r="D247" s="122">
        <v>0</v>
      </c>
    </row>
    <row r="248" spans="1:4" s="94" customFormat="1" x14ac:dyDescent="0.2">
      <c r="A248" s="112">
        <v>412300</v>
      </c>
      <c r="B248" s="113" t="s">
        <v>92</v>
      </c>
      <c r="C248" s="114">
        <v>2000</v>
      </c>
      <c r="D248" s="122">
        <v>0</v>
      </c>
    </row>
    <row r="249" spans="1:4" s="94" customFormat="1" x14ac:dyDescent="0.2">
      <c r="A249" s="112">
        <v>412400</v>
      </c>
      <c r="B249" s="113" t="s">
        <v>93</v>
      </c>
      <c r="C249" s="114">
        <v>3000</v>
      </c>
      <c r="D249" s="122">
        <v>0</v>
      </c>
    </row>
    <row r="250" spans="1:4" s="94" customFormat="1" x14ac:dyDescent="0.2">
      <c r="A250" s="112">
        <v>412600</v>
      </c>
      <c r="B250" s="113" t="s">
        <v>215</v>
      </c>
      <c r="C250" s="114">
        <v>5000</v>
      </c>
      <c r="D250" s="122">
        <v>0</v>
      </c>
    </row>
    <row r="251" spans="1:4" s="94" customFormat="1" x14ac:dyDescent="0.2">
      <c r="A251" s="112">
        <v>412900</v>
      </c>
      <c r="B251" s="113" t="s">
        <v>295</v>
      </c>
      <c r="C251" s="114">
        <v>125000</v>
      </c>
      <c r="D251" s="122">
        <v>0</v>
      </c>
    </row>
    <row r="252" spans="1:4" s="119" customFormat="1" x14ac:dyDescent="0.2">
      <c r="A252" s="110">
        <v>415000</v>
      </c>
      <c r="B252" s="115" t="s">
        <v>50</v>
      </c>
      <c r="C252" s="109">
        <f t="shared" ref="C252:D252" si="63">C253</f>
        <v>0</v>
      </c>
      <c r="D252" s="109">
        <f t="shared" si="63"/>
        <v>0</v>
      </c>
    </row>
    <row r="253" spans="1:4" s="94" customFormat="1" x14ac:dyDescent="0.2">
      <c r="A253" s="112">
        <v>415200</v>
      </c>
      <c r="B253" s="113" t="s">
        <v>258</v>
      </c>
      <c r="C253" s="114">
        <v>0</v>
      </c>
      <c r="D253" s="122">
        <v>0</v>
      </c>
    </row>
    <row r="254" spans="1:4" s="94" customFormat="1" x14ac:dyDescent="0.2">
      <c r="A254" s="153"/>
      <c r="B254" s="147" t="s">
        <v>229</v>
      </c>
      <c r="C254" s="151">
        <f>C244+0</f>
        <v>156000</v>
      </c>
      <c r="D254" s="151">
        <f>D244+0</f>
        <v>0</v>
      </c>
    </row>
    <row r="255" spans="1:4" s="94" customFormat="1" x14ac:dyDescent="0.2">
      <c r="A255" s="130"/>
      <c r="B255" s="108"/>
      <c r="C255" s="131"/>
      <c r="D255" s="131"/>
    </row>
    <row r="256" spans="1:4" s="94" customFormat="1" x14ac:dyDescent="0.2">
      <c r="A256" s="130"/>
      <c r="B256" s="108"/>
      <c r="C256" s="131"/>
      <c r="D256" s="131"/>
    </row>
    <row r="257" spans="1:4" s="94" customFormat="1" x14ac:dyDescent="0.2">
      <c r="A257" s="112" t="s">
        <v>543</v>
      </c>
      <c r="B257" s="115"/>
      <c r="C257" s="131"/>
      <c r="D257" s="131"/>
    </row>
    <row r="258" spans="1:4" s="94" customFormat="1" x14ac:dyDescent="0.2">
      <c r="A258" s="112" t="s">
        <v>233</v>
      </c>
      <c r="B258" s="115"/>
      <c r="C258" s="131"/>
      <c r="D258" s="131"/>
    </row>
    <row r="259" spans="1:4" s="94" customFormat="1" x14ac:dyDescent="0.2">
      <c r="A259" s="112" t="s">
        <v>325</v>
      </c>
      <c r="B259" s="115"/>
      <c r="C259" s="131"/>
      <c r="D259" s="131"/>
    </row>
    <row r="260" spans="1:4" s="94" customFormat="1" x14ac:dyDescent="0.2">
      <c r="A260" s="112" t="s">
        <v>529</v>
      </c>
      <c r="B260" s="115"/>
      <c r="C260" s="131"/>
      <c r="D260" s="131"/>
    </row>
    <row r="261" spans="1:4" s="94" customFormat="1" x14ac:dyDescent="0.2">
      <c r="A261" s="112"/>
      <c r="B261" s="143"/>
      <c r="C261" s="131"/>
      <c r="D261" s="131"/>
    </row>
    <row r="262" spans="1:4" s="119" customFormat="1" x14ac:dyDescent="0.2">
      <c r="A262" s="110">
        <v>410000</v>
      </c>
      <c r="B262" s="111" t="s">
        <v>87</v>
      </c>
      <c r="C262" s="109">
        <f t="shared" ref="C262" si="64">C263+C268</f>
        <v>484500</v>
      </c>
      <c r="D262" s="109">
        <f t="shared" ref="D262" si="65">D263+D268</f>
        <v>0</v>
      </c>
    </row>
    <row r="263" spans="1:4" s="119" customFormat="1" x14ac:dyDescent="0.2">
      <c r="A263" s="110">
        <v>411000</v>
      </c>
      <c r="B263" s="111" t="s">
        <v>200</v>
      </c>
      <c r="C263" s="109">
        <f>SUM(C264:C267)</f>
        <v>236700</v>
      </c>
      <c r="D263" s="109">
        <f t="shared" ref="D263" si="66">SUM(D264:D267)</f>
        <v>0</v>
      </c>
    </row>
    <row r="264" spans="1:4" s="94" customFormat="1" x14ac:dyDescent="0.2">
      <c r="A264" s="112">
        <v>411100</v>
      </c>
      <c r="B264" s="113" t="s">
        <v>88</v>
      </c>
      <c r="C264" s="114">
        <v>214500</v>
      </c>
      <c r="D264" s="122">
        <v>0</v>
      </c>
    </row>
    <row r="265" spans="1:4" s="94" customFormat="1" ht="40.5" x14ac:dyDescent="0.2">
      <c r="A265" s="112">
        <v>411200</v>
      </c>
      <c r="B265" s="113" t="s">
        <v>213</v>
      </c>
      <c r="C265" s="114">
        <v>12700</v>
      </c>
      <c r="D265" s="122">
        <v>0</v>
      </c>
    </row>
    <row r="266" spans="1:4" s="94" customFormat="1" ht="40.5" x14ac:dyDescent="0.2">
      <c r="A266" s="112">
        <v>411300</v>
      </c>
      <c r="B266" s="113" t="s">
        <v>89</v>
      </c>
      <c r="C266" s="114">
        <v>5000</v>
      </c>
      <c r="D266" s="122">
        <v>0</v>
      </c>
    </row>
    <row r="267" spans="1:4" s="94" customFormat="1" x14ac:dyDescent="0.2">
      <c r="A267" s="112">
        <v>411400</v>
      </c>
      <c r="B267" s="113" t="s">
        <v>90</v>
      </c>
      <c r="C267" s="114">
        <v>4500</v>
      </c>
      <c r="D267" s="122">
        <v>0</v>
      </c>
    </row>
    <row r="268" spans="1:4" s="119" customFormat="1" x14ac:dyDescent="0.2">
      <c r="A268" s="110">
        <v>412000</v>
      </c>
      <c r="B268" s="115" t="s">
        <v>205</v>
      </c>
      <c r="C268" s="109">
        <f>SUM(C269:C279)</f>
        <v>247800</v>
      </c>
      <c r="D268" s="109">
        <f>SUM(D269:D279)</f>
        <v>0</v>
      </c>
    </row>
    <row r="269" spans="1:4" s="94" customFormat="1" x14ac:dyDescent="0.2">
      <c r="A269" s="112">
        <v>412100</v>
      </c>
      <c r="B269" s="113" t="s">
        <v>91</v>
      </c>
      <c r="C269" s="114">
        <v>45800</v>
      </c>
      <c r="D269" s="122">
        <v>0</v>
      </c>
    </row>
    <row r="270" spans="1:4" s="94" customFormat="1" ht="40.5" x14ac:dyDescent="0.2">
      <c r="A270" s="112">
        <v>412200</v>
      </c>
      <c r="B270" s="113" t="s">
        <v>214</v>
      </c>
      <c r="C270" s="114">
        <v>18600</v>
      </c>
      <c r="D270" s="122">
        <v>0</v>
      </c>
    </row>
    <row r="271" spans="1:4" s="94" customFormat="1" x14ac:dyDescent="0.2">
      <c r="A271" s="112">
        <v>412300</v>
      </c>
      <c r="B271" s="113" t="s">
        <v>92</v>
      </c>
      <c r="C271" s="114">
        <v>3400</v>
      </c>
      <c r="D271" s="122">
        <v>0</v>
      </c>
    </row>
    <row r="272" spans="1:4" s="94" customFormat="1" x14ac:dyDescent="0.2">
      <c r="A272" s="112">
        <v>412500</v>
      </c>
      <c r="B272" s="113" t="s">
        <v>94</v>
      </c>
      <c r="C272" s="114">
        <v>400</v>
      </c>
      <c r="D272" s="122">
        <v>0</v>
      </c>
    </row>
    <row r="273" spans="1:4" s="94" customFormat="1" x14ac:dyDescent="0.2">
      <c r="A273" s="112">
        <v>412600</v>
      </c>
      <c r="B273" s="113" t="s">
        <v>215</v>
      </c>
      <c r="C273" s="114">
        <v>5600</v>
      </c>
      <c r="D273" s="122">
        <v>0</v>
      </c>
    </row>
    <row r="274" spans="1:4" s="94" customFormat="1" x14ac:dyDescent="0.2">
      <c r="A274" s="112">
        <v>412700</v>
      </c>
      <c r="B274" s="113" t="s">
        <v>202</v>
      </c>
      <c r="C274" s="114">
        <v>11800</v>
      </c>
      <c r="D274" s="122">
        <v>0</v>
      </c>
    </row>
    <row r="275" spans="1:4" s="94" customFormat="1" x14ac:dyDescent="0.2">
      <c r="A275" s="112">
        <v>412900</v>
      </c>
      <c r="B275" s="113" t="s">
        <v>530</v>
      </c>
      <c r="C275" s="114">
        <v>5400</v>
      </c>
      <c r="D275" s="122">
        <v>0</v>
      </c>
    </row>
    <row r="276" spans="1:4" s="94" customFormat="1" x14ac:dyDescent="0.2">
      <c r="A276" s="112">
        <v>412900</v>
      </c>
      <c r="B276" s="117" t="s">
        <v>295</v>
      </c>
      <c r="C276" s="114">
        <v>153600</v>
      </c>
      <c r="D276" s="122">
        <v>0</v>
      </c>
    </row>
    <row r="277" spans="1:4" s="94" customFormat="1" x14ac:dyDescent="0.2">
      <c r="A277" s="112">
        <v>412900</v>
      </c>
      <c r="B277" s="117" t="s">
        <v>313</v>
      </c>
      <c r="C277" s="114">
        <v>2500</v>
      </c>
      <c r="D277" s="122">
        <v>0</v>
      </c>
    </row>
    <row r="278" spans="1:4" s="94" customFormat="1" x14ac:dyDescent="0.2">
      <c r="A278" s="112">
        <v>412900</v>
      </c>
      <c r="B278" s="117" t="s">
        <v>315</v>
      </c>
      <c r="C278" s="114">
        <v>600</v>
      </c>
      <c r="D278" s="122">
        <v>0</v>
      </c>
    </row>
    <row r="279" spans="1:4" s="94" customFormat="1" x14ac:dyDescent="0.2">
      <c r="A279" s="112">
        <v>412900</v>
      </c>
      <c r="B279" s="113" t="s">
        <v>297</v>
      </c>
      <c r="C279" s="114">
        <v>100</v>
      </c>
      <c r="D279" s="122">
        <v>0</v>
      </c>
    </row>
    <row r="280" spans="1:4" s="119" customFormat="1" x14ac:dyDescent="0.2">
      <c r="A280" s="110">
        <v>510000</v>
      </c>
      <c r="B280" s="115" t="s">
        <v>151</v>
      </c>
      <c r="C280" s="109">
        <f>C281+0</f>
        <v>2500</v>
      </c>
      <c r="D280" s="109">
        <f>D281+0</f>
        <v>0</v>
      </c>
    </row>
    <row r="281" spans="1:4" s="119" customFormat="1" x14ac:dyDescent="0.2">
      <c r="A281" s="110">
        <v>511000</v>
      </c>
      <c r="B281" s="115" t="s">
        <v>152</v>
      </c>
      <c r="C281" s="109">
        <f t="shared" ref="C281:D281" si="67">SUM(C282)</f>
        <v>2500</v>
      </c>
      <c r="D281" s="109">
        <f t="shared" si="67"/>
        <v>0</v>
      </c>
    </row>
    <row r="282" spans="1:4" s="94" customFormat="1" x14ac:dyDescent="0.2">
      <c r="A282" s="112">
        <v>511300</v>
      </c>
      <c r="B282" s="113" t="s">
        <v>155</v>
      </c>
      <c r="C282" s="114">
        <v>2500</v>
      </c>
      <c r="D282" s="122">
        <v>0</v>
      </c>
    </row>
    <row r="283" spans="1:4" s="119" customFormat="1" x14ac:dyDescent="0.2">
      <c r="A283" s="110">
        <v>630000</v>
      </c>
      <c r="B283" s="115" t="s">
        <v>321</v>
      </c>
      <c r="C283" s="109">
        <f t="shared" ref="C283:D284" si="68">C284</f>
        <v>2500</v>
      </c>
      <c r="D283" s="109">
        <f t="shared" si="68"/>
        <v>0</v>
      </c>
    </row>
    <row r="284" spans="1:4" s="119" customFormat="1" x14ac:dyDescent="0.2">
      <c r="A284" s="110">
        <v>638000</v>
      </c>
      <c r="B284" s="115" t="s">
        <v>126</v>
      </c>
      <c r="C284" s="109">
        <f t="shared" si="68"/>
        <v>2500</v>
      </c>
      <c r="D284" s="109">
        <f t="shared" si="68"/>
        <v>0</v>
      </c>
    </row>
    <row r="285" spans="1:4" s="94" customFormat="1" x14ac:dyDescent="0.2">
      <c r="A285" s="112">
        <v>638100</v>
      </c>
      <c r="B285" s="113" t="s">
        <v>195</v>
      </c>
      <c r="C285" s="114">
        <v>2500</v>
      </c>
      <c r="D285" s="122">
        <v>0</v>
      </c>
    </row>
    <row r="286" spans="1:4" s="94" customFormat="1" x14ac:dyDescent="0.2">
      <c r="A286" s="101"/>
      <c r="B286" s="147" t="s">
        <v>229</v>
      </c>
      <c r="C286" s="151">
        <f>C262+C280+C283</f>
        <v>489500</v>
      </c>
      <c r="D286" s="151">
        <f>D262+D280+D283</f>
        <v>0</v>
      </c>
    </row>
    <row r="287" spans="1:4" s="94" customFormat="1" x14ac:dyDescent="0.2">
      <c r="A287" s="107"/>
      <c r="B287" s="108"/>
      <c r="C287" s="114"/>
      <c r="D287" s="114"/>
    </row>
    <row r="288" spans="1:4" s="94" customFormat="1" x14ac:dyDescent="0.2">
      <c r="A288" s="107"/>
      <c r="B288" s="108"/>
      <c r="C288" s="114"/>
      <c r="D288" s="114"/>
    </row>
    <row r="289" spans="1:4" s="94" customFormat="1" x14ac:dyDescent="0.2">
      <c r="A289" s="112" t="s">
        <v>544</v>
      </c>
      <c r="B289" s="115"/>
      <c r="C289" s="114"/>
      <c r="D289" s="114"/>
    </row>
    <row r="290" spans="1:4" s="94" customFormat="1" x14ac:dyDescent="0.2">
      <c r="A290" s="112" t="s">
        <v>235</v>
      </c>
      <c r="B290" s="115"/>
      <c r="C290" s="114"/>
      <c r="D290" s="114"/>
    </row>
    <row r="291" spans="1:4" s="94" customFormat="1" x14ac:dyDescent="0.2">
      <c r="A291" s="112" t="s">
        <v>319</v>
      </c>
      <c r="B291" s="115"/>
      <c r="C291" s="114"/>
      <c r="D291" s="114"/>
    </row>
    <row r="292" spans="1:4" s="94" customFormat="1" x14ac:dyDescent="0.2">
      <c r="A292" s="112" t="s">
        <v>529</v>
      </c>
      <c r="B292" s="115"/>
      <c r="C292" s="114"/>
      <c r="D292" s="114"/>
    </row>
    <row r="293" spans="1:4" s="94" customFormat="1" x14ac:dyDescent="0.2">
      <c r="A293" s="112"/>
      <c r="B293" s="143"/>
      <c r="C293" s="131"/>
      <c r="D293" s="131"/>
    </row>
    <row r="294" spans="1:4" s="94" customFormat="1" x14ac:dyDescent="0.2">
      <c r="A294" s="110">
        <v>410000</v>
      </c>
      <c r="B294" s="111" t="s">
        <v>87</v>
      </c>
      <c r="C294" s="109">
        <f t="shared" ref="C294" si="69">C295+C300</f>
        <v>2468900</v>
      </c>
      <c r="D294" s="109">
        <f t="shared" ref="D294" si="70">D295+D300</f>
        <v>0</v>
      </c>
    </row>
    <row r="295" spans="1:4" s="94" customFormat="1" x14ac:dyDescent="0.2">
      <c r="A295" s="110">
        <v>411000</v>
      </c>
      <c r="B295" s="111" t="s">
        <v>200</v>
      </c>
      <c r="C295" s="109">
        <f t="shared" ref="C295" si="71">SUM(C296:C299)</f>
        <v>2176200</v>
      </c>
      <c r="D295" s="109">
        <f t="shared" ref="D295" si="72">SUM(D296:D299)</f>
        <v>0</v>
      </c>
    </row>
    <row r="296" spans="1:4" s="94" customFormat="1" x14ac:dyDescent="0.2">
      <c r="A296" s="112">
        <v>411100</v>
      </c>
      <c r="B296" s="113" t="s">
        <v>88</v>
      </c>
      <c r="C296" s="114">
        <v>1850000</v>
      </c>
      <c r="D296" s="122">
        <v>0</v>
      </c>
    </row>
    <row r="297" spans="1:4" s="94" customFormat="1" ht="40.5" x14ac:dyDescent="0.2">
      <c r="A297" s="112">
        <v>411200</v>
      </c>
      <c r="B297" s="113" t="s">
        <v>213</v>
      </c>
      <c r="C297" s="114">
        <v>250000</v>
      </c>
      <c r="D297" s="122">
        <v>0</v>
      </c>
    </row>
    <row r="298" spans="1:4" s="94" customFormat="1" ht="40.5" x14ac:dyDescent="0.2">
      <c r="A298" s="112">
        <v>411300</v>
      </c>
      <c r="B298" s="113" t="s">
        <v>89</v>
      </c>
      <c r="C298" s="114">
        <v>16200</v>
      </c>
      <c r="D298" s="122">
        <v>0</v>
      </c>
    </row>
    <row r="299" spans="1:4" s="94" customFormat="1" x14ac:dyDescent="0.2">
      <c r="A299" s="112">
        <v>411400</v>
      </c>
      <c r="B299" s="113" t="s">
        <v>90</v>
      </c>
      <c r="C299" s="114">
        <v>60000</v>
      </c>
      <c r="D299" s="122">
        <v>0</v>
      </c>
    </row>
    <row r="300" spans="1:4" s="94" customFormat="1" x14ac:dyDescent="0.2">
      <c r="A300" s="110">
        <v>412000</v>
      </c>
      <c r="B300" s="115" t="s">
        <v>205</v>
      </c>
      <c r="C300" s="109">
        <f t="shared" ref="C300" si="73">SUM(C301:C313)</f>
        <v>292700</v>
      </c>
      <c r="D300" s="109">
        <f t="shared" ref="D300" si="74">SUM(D301:D313)</f>
        <v>0</v>
      </c>
    </row>
    <row r="301" spans="1:4" s="94" customFormat="1" x14ac:dyDescent="0.2">
      <c r="A301" s="112">
        <v>412100</v>
      </c>
      <c r="B301" s="113" t="s">
        <v>91</v>
      </c>
      <c r="C301" s="114">
        <v>0</v>
      </c>
      <c r="D301" s="122">
        <v>0</v>
      </c>
    </row>
    <row r="302" spans="1:4" s="94" customFormat="1" ht="40.5" x14ac:dyDescent="0.2">
      <c r="A302" s="112">
        <v>412200</v>
      </c>
      <c r="B302" s="113" t="s">
        <v>214</v>
      </c>
      <c r="C302" s="114">
        <v>160000</v>
      </c>
      <c r="D302" s="122">
        <v>0</v>
      </c>
    </row>
    <row r="303" spans="1:4" s="94" customFormat="1" x14ac:dyDescent="0.2">
      <c r="A303" s="112">
        <v>412300</v>
      </c>
      <c r="B303" s="113" t="s">
        <v>92</v>
      </c>
      <c r="C303" s="114">
        <v>20000</v>
      </c>
      <c r="D303" s="122">
        <v>0</v>
      </c>
    </row>
    <row r="304" spans="1:4" s="94" customFormat="1" x14ac:dyDescent="0.2">
      <c r="A304" s="112">
        <v>412400</v>
      </c>
      <c r="B304" s="113" t="s">
        <v>93</v>
      </c>
      <c r="C304" s="114">
        <v>0</v>
      </c>
      <c r="D304" s="122">
        <v>0</v>
      </c>
    </row>
    <row r="305" spans="1:4" s="94" customFormat="1" x14ac:dyDescent="0.2">
      <c r="A305" s="112">
        <v>412500</v>
      </c>
      <c r="B305" s="113" t="s">
        <v>94</v>
      </c>
      <c r="C305" s="114">
        <v>12500</v>
      </c>
      <c r="D305" s="122">
        <v>0</v>
      </c>
    </row>
    <row r="306" spans="1:4" s="94" customFormat="1" x14ac:dyDescent="0.2">
      <c r="A306" s="112">
        <v>412600</v>
      </c>
      <c r="B306" s="113" t="s">
        <v>215</v>
      </c>
      <c r="C306" s="114">
        <v>32400</v>
      </c>
      <c r="D306" s="122">
        <v>0</v>
      </c>
    </row>
    <row r="307" spans="1:4" s="94" customFormat="1" x14ac:dyDescent="0.2">
      <c r="A307" s="112">
        <v>412700</v>
      </c>
      <c r="B307" s="113" t="s">
        <v>202</v>
      </c>
      <c r="C307" s="114">
        <v>28500</v>
      </c>
      <c r="D307" s="122">
        <v>0</v>
      </c>
    </row>
    <row r="308" spans="1:4" s="94" customFormat="1" x14ac:dyDescent="0.2">
      <c r="A308" s="112">
        <v>412900</v>
      </c>
      <c r="B308" s="113" t="s">
        <v>530</v>
      </c>
      <c r="C308" s="114">
        <v>7000</v>
      </c>
      <c r="D308" s="122">
        <v>0</v>
      </c>
    </row>
    <row r="309" spans="1:4" s="94" customFormat="1" x14ac:dyDescent="0.2">
      <c r="A309" s="112">
        <v>412900</v>
      </c>
      <c r="B309" s="113" t="s">
        <v>295</v>
      </c>
      <c r="C309" s="114">
        <v>11400</v>
      </c>
      <c r="D309" s="122">
        <v>0</v>
      </c>
    </row>
    <row r="310" spans="1:4" s="94" customFormat="1" x14ac:dyDescent="0.2">
      <c r="A310" s="112">
        <v>412900</v>
      </c>
      <c r="B310" s="113" t="s">
        <v>313</v>
      </c>
      <c r="C310" s="114">
        <v>5000</v>
      </c>
      <c r="D310" s="122">
        <v>0</v>
      </c>
    </row>
    <row r="311" spans="1:4" s="94" customFormat="1" x14ac:dyDescent="0.2">
      <c r="A311" s="112">
        <v>412900</v>
      </c>
      <c r="B311" s="117" t="s">
        <v>314</v>
      </c>
      <c r="C311" s="114">
        <v>7200</v>
      </c>
      <c r="D311" s="122">
        <v>0</v>
      </c>
    </row>
    <row r="312" spans="1:4" s="94" customFormat="1" x14ac:dyDescent="0.2">
      <c r="A312" s="112">
        <v>412900</v>
      </c>
      <c r="B312" s="113" t="s">
        <v>315</v>
      </c>
      <c r="C312" s="114">
        <v>3700</v>
      </c>
      <c r="D312" s="122">
        <v>0</v>
      </c>
    </row>
    <row r="313" spans="1:4" s="94" customFormat="1" x14ac:dyDescent="0.2">
      <c r="A313" s="112">
        <v>412900</v>
      </c>
      <c r="B313" s="113" t="s">
        <v>297</v>
      </c>
      <c r="C313" s="114">
        <v>5000</v>
      </c>
      <c r="D313" s="122">
        <v>0</v>
      </c>
    </row>
    <row r="314" spans="1:4" s="94" customFormat="1" x14ac:dyDescent="0.2">
      <c r="A314" s="110">
        <v>510000</v>
      </c>
      <c r="B314" s="115" t="s">
        <v>151</v>
      </c>
      <c r="C314" s="109">
        <f>C315+C318+0</f>
        <v>105500</v>
      </c>
      <c r="D314" s="109">
        <f>D315+D318+0</f>
        <v>0</v>
      </c>
    </row>
    <row r="315" spans="1:4" s="94" customFormat="1" x14ac:dyDescent="0.2">
      <c r="A315" s="110">
        <v>511000</v>
      </c>
      <c r="B315" s="115" t="s">
        <v>152</v>
      </c>
      <c r="C315" s="109">
        <f t="shared" ref="C315" si="75">SUM(C316:C317)</f>
        <v>100000</v>
      </c>
      <c r="D315" s="109">
        <f t="shared" ref="D315" si="76">SUM(D316:D317)</f>
        <v>0</v>
      </c>
    </row>
    <row r="316" spans="1:4" s="94" customFormat="1" x14ac:dyDescent="0.2">
      <c r="A316" s="120">
        <v>511100</v>
      </c>
      <c r="B316" s="113" t="s">
        <v>153</v>
      </c>
      <c r="C316" s="114">
        <v>0</v>
      </c>
      <c r="D316" s="122">
        <v>0</v>
      </c>
    </row>
    <row r="317" spans="1:4" s="94" customFormat="1" x14ac:dyDescent="0.2">
      <c r="A317" s="112">
        <v>511300</v>
      </c>
      <c r="B317" s="113" t="s">
        <v>155</v>
      </c>
      <c r="C317" s="114">
        <v>100000</v>
      </c>
      <c r="D317" s="122">
        <v>0</v>
      </c>
    </row>
    <row r="318" spans="1:4" s="119" customFormat="1" x14ac:dyDescent="0.2">
      <c r="A318" s="110">
        <v>516000</v>
      </c>
      <c r="B318" s="115" t="s">
        <v>162</v>
      </c>
      <c r="C318" s="109">
        <f t="shared" ref="C318:D318" si="77">C319</f>
        <v>5500</v>
      </c>
      <c r="D318" s="109">
        <f t="shared" si="77"/>
        <v>0</v>
      </c>
    </row>
    <row r="319" spans="1:4" s="94" customFormat="1" x14ac:dyDescent="0.2">
      <c r="A319" s="112">
        <v>516100</v>
      </c>
      <c r="B319" s="113" t="s">
        <v>162</v>
      </c>
      <c r="C319" s="114">
        <v>5500</v>
      </c>
      <c r="D319" s="122">
        <v>0</v>
      </c>
    </row>
    <row r="320" spans="1:4" s="119" customFormat="1" x14ac:dyDescent="0.2">
      <c r="A320" s="110">
        <v>630000</v>
      </c>
      <c r="B320" s="115" t="s">
        <v>321</v>
      </c>
      <c r="C320" s="109">
        <f>0+C321</f>
        <v>8300</v>
      </c>
      <c r="D320" s="109">
        <f>0+D321</f>
        <v>0</v>
      </c>
    </row>
    <row r="321" spans="1:4" s="119" customFormat="1" x14ac:dyDescent="0.2">
      <c r="A321" s="110">
        <v>638000</v>
      </c>
      <c r="B321" s="115" t="s">
        <v>126</v>
      </c>
      <c r="C321" s="109">
        <f t="shared" ref="C321:D321" si="78">C322</f>
        <v>8300</v>
      </c>
      <c r="D321" s="109">
        <f t="shared" si="78"/>
        <v>0</v>
      </c>
    </row>
    <row r="322" spans="1:4" s="94" customFormat="1" x14ac:dyDescent="0.2">
      <c r="A322" s="112">
        <v>638100</v>
      </c>
      <c r="B322" s="113" t="s">
        <v>195</v>
      </c>
      <c r="C322" s="114">
        <v>8300</v>
      </c>
      <c r="D322" s="122">
        <v>0</v>
      </c>
    </row>
    <row r="323" spans="1:4" s="94" customFormat="1" x14ac:dyDescent="0.2">
      <c r="A323" s="153"/>
      <c r="B323" s="147" t="s">
        <v>229</v>
      </c>
      <c r="C323" s="151">
        <f>C294+C314+C320</f>
        <v>2582700</v>
      </c>
      <c r="D323" s="151">
        <f>D294+D314+D320</f>
        <v>0</v>
      </c>
    </row>
    <row r="324" spans="1:4" s="94" customFormat="1" x14ac:dyDescent="0.2">
      <c r="A324" s="130"/>
      <c r="B324" s="108"/>
      <c r="C324" s="131"/>
      <c r="D324" s="131"/>
    </row>
    <row r="325" spans="1:4" s="94" customFormat="1" x14ac:dyDescent="0.2">
      <c r="A325" s="107"/>
      <c r="B325" s="108"/>
      <c r="C325" s="114"/>
      <c r="D325" s="114"/>
    </row>
    <row r="326" spans="1:4" s="94" customFormat="1" x14ac:dyDescent="0.2">
      <c r="A326" s="112" t="s">
        <v>545</v>
      </c>
      <c r="B326" s="115"/>
      <c r="C326" s="114"/>
      <c r="D326" s="114"/>
    </row>
    <row r="327" spans="1:4" s="94" customFormat="1" x14ac:dyDescent="0.2">
      <c r="A327" s="112" t="s">
        <v>236</v>
      </c>
      <c r="B327" s="115"/>
      <c r="C327" s="114"/>
      <c r="D327" s="114"/>
    </row>
    <row r="328" spans="1:4" s="94" customFormat="1" x14ac:dyDescent="0.2">
      <c r="A328" s="112" t="s">
        <v>320</v>
      </c>
      <c r="B328" s="115"/>
      <c r="C328" s="114"/>
      <c r="D328" s="114"/>
    </row>
    <row r="329" spans="1:4" s="94" customFormat="1" x14ac:dyDescent="0.2">
      <c r="A329" s="112" t="s">
        <v>529</v>
      </c>
      <c r="B329" s="115"/>
      <c r="C329" s="114"/>
      <c r="D329" s="114"/>
    </row>
    <row r="330" spans="1:4" s="94" customFormat="1" x14ac:dyDescent="0.2">
      <c r="A330" s="112"/>
      <c r="B330" s="143"/>
      <c r="C330" s="131"/>
      <c r="D330" s="131"/>
    </row>
    <row r="331" spans="1:4" s="94" customFormat="1" x14ac:dyDescent="0.2">
      <c r="A331" s="110">
        <v>410000</v>
      </c>
      <c r="B331" s="111" t="s">
        <v>87</v>
      </c>
      <c r="C331" s="109">
        <f>C332+C337+C354+C361+C356+0+0</f>
        <v>16639000</v>
      </c>
      <c r="D331" s="109">
        <f>D332+D337+D354+D361+D356+0+0</f>
        <v>0</v>
      </c>
    </row>
    <row r="332" spans="1:4" s="94" customFormat="1" x14ac:dyDescent="0.2">
      <c r="A332" s="110">
        <v>411000</v>
      </c>
      <c r="B332" s="111" t="s">
        <v>200</v>
      </c>
      <c r="C332" s="109">
        <f t="shared" ref="C332" si="79">SUM(C333:C336)</f>
        <v>2925700</v>
      </c>
      <c r="D332" s="109">
        <f t="shared" ref="D332" si="80">SUM(D333:D336)</f>
        <v>0</v>
      </c>
    </row>
    <row r="333" spans="1:4" s="94" customFormat="1" x14ac:dyDescent="0.2">
      <c r="A333" s="112">
        <v>411100</v>
      </c>
      <c r="B333" s="113" t="s">
        <v>88</v>
      </c>
      <c r="C333" s="114">
        <v>2750000</v>
      </c>
      <c r="D333" s="122">
        <v>0</v>
      </c>
    </row>
    <row r="334" spans="1:4" s="94" customFormat="1" ht="40.5" x14ac:dyDescent="0.2">
      <c r="A334" s="112">
        <v>411200</v>
      </c>
      <c r="B334" s="113" t="s">
        <v>213</v>
      </c>
      <c r="C334" s="114">
        <v>106700</v>
      </c>
      <c r="D334" s="122">
        <v>0</v>
      </c>
    </row>
    <row r="335" spans="1:4" s="94" customFormat="1" ht="40.5" x14ac:dyDescent="0.2">
      <c r="A335" s="112">
        <v>411300</v>
      </c>
      <c r="B335" s="113" t="s">
        <v>89</v>
      </c>
      <c r="C335" s="114">
        <v>55000</v>
      </c>
      <c r="D335" s="122">
        <v>0</v>
      </c>
    </row>
    <row r="336" spans="1:4" s="94" customFormat="1" x14ac:dyDescent="0.2">
      <c r="A336" s="112">
        <v>411400</v>
      </c>
      <c r="B336" s="113" t="s">
        <v>90</v>
      </c>
      <c r="C336" s="114">
        <v>13999.999999999998</v>
      </c>
      <c r="D336" s="122">
        <v>0</v>
      </c>
    </row>
    <row r="337" spans="1:4" s="94" customFormat="1" x14ac:dyDescent="0.2">
      <c r="A337" s="110">
        <v>412000</v>
      </c>
      <c r="B337" s="115" t="s">
        <v>205</v>
      </c>
      <c r="C337" s="109">
        <f t="shared" ref="C337" si="81">SUM(C338:C353)</f>
        <v>5913300</v>
      </c>
      <c r="D337" s="109">
        <f t="shared" ref="D337" si="82">SUM(D338:D353)</f>
        <v>0</v>
      </c>
    </row>
    <row r="338" spans="1:4" s="94" customFormat="1" x14ac:dyDescent="0.2">
      <c r="A338" s="112">
        <v>412100</v>
      </c>
      <c r="B338" s="113" t="s">
        <v>91</v>
      </c>
      <c r="C338" s="114">
        <v>4300</v>
      </c>
      <c r="D338" s="122">
        <v>0</v>
      </c>
    </row>
    <row r="339" spans="1:4" s="94" customFormat="1" ht="40.5" x14ac:dyDescent="0.2">
      <c r="A339" s="112">
        <v>412200</v>
      </c>
      <c r="B339" s="113" t="s">
        <v>214</v>
      </c>
      <c r="C339" s="114">
        <v>280000</v>
      </c>
      <c r="D339" s="122">
        <v>0</v>
      </c>
    </row>
    <row r="340" spans="1:4" s="94" customFormat="1" x14ac:dyDescent="0.2">
      <c r="A340" s="112">
        <v>412300</v>
      </c>
      <c r="B340" s="113" t="s">
        <v>92</v>
      </c>
      <c r="C340" s="114">
        <v>350000</v>
      </c>
      <c r="D340" s="122">
        <v>0</v>
      </c>
    </row>
    <row r="341" spans="1:4" s="94" customFormat="1" x14ac:dyDescent="0.2">
      <c r="A341" s="112">
        <v>412500</v>
      </c>
      <c r="B341" s="113" t="s">
        <v>94</v>
      </c>
      <c r="C341" s="114">
        <v>160000</v>
      </c>
      <c r="D341" s="122">
        <v>0</v>
      </c>
    </row>
    <row r="342" spans="1:4" s="94" customFormat="1" x14ac:dyDescent="0.2">
      <c r="A342" s="112">
        <v>412600</v>
      </c>
      <c r="B342" s="113" t="s">
        <v>215</v>
      </c>
      <c r="C342" s="114">
        <v>450000</v>
      </c>
      <c r="D342" s="122">
        <v>0</v>
      </c>
    </row>
    <row r="343" spans="1:4" s="94" customFormat="1" x14ac:dyDescent="0.2">
      <c r="A343" s="112">
        <v>412700</v>
      </c>
      <c r="B343" s="113" t="s">
        <v>202</v>
      </c>
      <c r="C343" s="114">
        <v>84000</v>
      </c>
      <c r="D343" s="122">
        <v>0</v>
      </c>
    </row>
    <row r="344" spans="1:4" s="94" customFormat="1" x14ac:dyDescent="0.2">
      <c r="A344" s="112">
        <v>412700</v>
      </c>
      <c r="B344" s="113" t="s">
        <v>493</v>
      </c>
      <c r="C344" s="114">
        <v>2450000</v>
      </c>
      <c r="D344" s="122">
        <v>0</v>
      </c>
    </row>
    <row r="345" spans="1:4" s="94" customFormat="1" x14ac:dyDescent="0.2">
      <c r="A345" s="112">
        <v>412700</v>
      </c>
      <c r="B345" s="113" t="s">
        <v>300</v>
      </c>
      <c r="C345" s="114">
        <v>120000</v>
      </c>
      <c r="D345" s="122">
        <v>0</v>
      </c>
    </row>
    <row r="346" spans="1:4" s="94" customFormat="1" x14ac:dyDescent="0.2">
      <c r="A346" s="112">
        <v>412800</v>
      </c>
      <c r="B346" s="113" t="s">
        <v>216</v>
      </c>
      <c r="C346" s="114">
        <v>5000</v>
      </c>
      <c r="D346" s="122">
        <v>0</v>
      </c>
    </row>
    <row r="347" spans="1:4" s="94" customFormat="1" x14ac:dyDescent="0.2">
      <c r="A347" s="112">
        <v>412900</v>
      </c>
      <c r="B347" s="117" t="s">
        <v>530</v>
      </c>
      <c r="C347" s="114">
        <v>3000</v>
      </c>
      <c r="D347" s="122">
        <v>0</v>
      </c>
    </row>
    <row r="348" spans="1:4" s="94" customFormat="1" x14ac:dyDescent="0.2">
      <c r="A348" s="112">
        <v>412900</v>
      </c>
      <c r="B348" s="117" t="s">
        <v>295</v>
      </c>
      <c r="C348" s="114">
        <v>350000</v>
      </c>
      <c r="D348" s="122">
        <v>0</v>
      </c>
    </row>
    <row r="349" spans="1:4" s="94" customFormat="1" x14ac:dyDescent="0.2">
      <c r="A349" s="112">
        <v>412900</v>
      </c>
      <c r="B349" s="117" t="s">
        <v>313</v>
      </c>
      <c r="C349" s="114">
        <v>120000</v>
      </c>
      <c r="D349" s="122">
        <v>0</v>
      </c>
    </row>
    <row r="350" spans="1:4" s="94" customFormat="1" x14ac:dyDescent="0.2">
      <c r="A350" s="112">
        <v>412900</v>
      </c>
      <c r="B350" s="117" t="s">
        <v>314</v>
      </c>
      <c r="C350" s="114">
        <v>30000</v>
      </c>
      <c r="D350" s="122">
        <v>0</v>
      </c>
    </row>
    <row r="351" spans="1:4" s="94" customFormat="1" x14ac:dyDescent="0.2">
      <c r="A351" s="112">
        <v>412900</v>
      </c>
      <c r="B351" s="117" t="s">
        <v>315</v>
      </c>
      <c r="C351" s="114">
        <v>5000</v>
      </c>
      <c r="D351" s="122">
        <v>0</v>
      </c>
    </row>
    <row r="352" spans="1:4" s="94" customFormat="1" ht="40.5" x14ac:dyDescent="0.2">
      <c r="A352" s="112">
        <v>412900</v>
      </c>
      <c r="B352" s="117" t="s">
        <v>494</v>
      </c>
      <c r="C352" s="114">
        <v>1500000</v>
      </c>
      <c r="D352" s="122">
        <v>0</v>
      </c>
    </row>
    <row r="353" spans="1:4" s="94" customFormat="1" x14ac:dyDescent="0.2">
      <c r="A353" s="112">
        <v>412900</v>
      </c>
      <c r="B353" s="113" t="s">
        <v>297</v>
      </c>
      <c r="C353" s="114">
        <v>1999.9999999999998</v>
      </c>
      <c r="D353" s="122">
        <v>0</v>
      </c>
    </row>
    <row r="354" spans="1:4" s="150" customFormat="1" x14ac:dyDescent="0.2">
      <c r="A354" s="110">
        <v>414000</v>
      </c>
      <c r="B354" s="115" t="s">
        <v>104</v>
      </c>
      <c r="C354" s="109">
        <f t="shared" ref="C354:D354" si="83">SUM(C355)</f>
        <v>7600000</v>
      </c>
      <c r="D354" s="109">
        <f t="shared" si="83"/>
        <v>0</v>
      </c>
    </row>
    <row r="355" spans="1:4" s="94" customFormat="1" x14ac:dyDescent="0.2">
      <c r="A355" s="112">
        <v>414100</v>
      </c>
      <c r="B355" s="113" t="s">
        <v>326</v>
      </c>
      <c r="C355" s="114">
        <v>7600000</v>
      </c>
      <c r="D355" s="122">
        <v>0</v>
      </c>
    </row>
    <row r="356" spans="1:4" s="119" customFormat="1" x14ac:dyDescent="0.2">
      <c r="A356" s="110">
        <v>415000</v>
      </c>
      <c r="B356" s="115" t="s">
        <v>50</v>
      </c>
      <c r="C356" s="109">
        <f>SUM(C357:C360)</f>
        <v>0</v>
      </c>
      <c r="D356" s="109">
        <f>SUM(D357:D360)</f>
        <v>0</v>
      </c>
    </row>
    <row r="357" spans="1:4" s="94" customFormat="1" x14ac:dyDescent="0.2">
      <c r="A357" s="120">
        <v>415100</v>
      </c>
      <c r="B357" s="113" t="s">
        <v>259</v>
      </c>
      <c r="C357" s="114">
        <v>0</v>
      </c>
      <c r="D357" s="122">
        <v>0</v>
      </c>
    </row>
    <row r="358" spans="1:4" s="94" customFormat="1" x14ac:dyDescent="0.2">
      <c r="A358" s="112">
        <v>415200</v>
      </c>
      <c r="B358" s="113" t="s">
        <v>317</v>
      </c>
      <c r="C358" s="114">
        <v>0</v>
      </c>
      <c r="D358" s="122">
        <v>0</v>
      </c>
    </row>
    <row r="359" spans="1:4" s="94" customFormat="1" x14ac:dyDescent="0.2">
      <c r="A359" s="112">
        <v>415200</v>
      </c>
      <c r="B359" s="113" t="s">
        <v>260</v>
      </c>
      <c r="C359" s="114">
        <v>0</v>
      </c>
      <c r="D359" s="122">
        <v>0</v>
      </c>
    </row>
    <row r="360" spans="1:4" s="94" customFormat="1" x14ac:dyDescent="0.2">
      <c r="A360" s="112">
        <v>415200</v>
      </c>
      <c r="B360" s="113" t="s">
        <v>261</v>
      </c>
      <c r="C360" s="114">
        <v>0</v>
      </c>
      <c r="D360" s="122">
        <v>0</v>
      </c>
    </row>
    <row r="361" spans="1:4" s="150" customFormat="1" x14ac:dyDescent="0.2">
      <c r="A361" s="110">
        <v>416000</v>
      </c>
      <c r="B361" s="115" t="s">
        <v>207</v>
      </c>
      <c r="C361" s="109">
        <f t="shared" ref="C361:D361" si="84">SUM(C362:C362)</f>
        <v>200000</v>
      </c>
      <c r="D361" s="109">
        <f t="shared" si="84"/>
        <v>0</v>
      </c>
    </row>
    <row r="362" spans="1:4" s="94" customFormat="1" x14ac:dyDescent="0.2">
      <c r="A362" s="120">
        <v>416100</v>
      </c>
      <c r="B362" s="113" t="s">
        <v>230</v>
      </c>
      <c r="C362" s="114">
        <v>200000</v>
      </c>
      <c r="D362" s="122">
        <v>0</v>
      </c>
    </row>
    <row r="363" spans="1:4" s="119" customFormat="1" x14ac:dyDescent="0.2">
      <c r="A363" s="110">
        <v>480000</v>
      </c>
      <c r="B363" s="115" t="s">
        <v>147</v>
      </c>
      <c r="C363" s="109">
        <f>C366+C364</f>
        <v>1000000</v>
      </c>
      <c r="D363" s="109">
        <f>D366+D364</f>
        <v>0</v>
      </c>
    </row>
    <row r="364" spans="1:4" s="119" customFormat="1" x14ac:dyDescent="0.2">
      <c r="A364" s="110">
        <v>487000</v>
      </c>
      <c r="B364" s="115" t="s">
        <v>199</v>
      </c>
      <c r="C364" s="109">
        <f>SUM(C365:C365)</f>
        <v>0</v>
      </c>
      <c r="D364" s="109">
        <f>SUM(D365:D365)</f>
        <v>0</v>
      </c>
    </row>
    <row r="365" spans="1:4" s="94" customFormat="1" x14ac:dyDescent="0.2">
      <c r="A365" s="112">
        <v>487300</v>
      </c>
      <c r="B365" s="113" t="s">
        <v>148</v>
      </c>
      <c r="C365" s="114">
        <v>0</v>
      </c>
      <c r="D365" s="122">
        <v>0</v>
      </c>
    </row>
    <row r="366" spans="1:4" s="119" customFormat="1" x14ac:dyDescent="0.2">
      <c r="A366" s="110">
        <v>488000</v>
      </c>
      <c r="B366" s="115" t="s">
        <v>103</v>
      </c>
      <c r="C366" s="109">
        <f t="shared" ref="C366" si="85">SUM(C367:C368)</f>
        <v>1000000</v>
      </c>
      <c r="D366" s="109">
        <f t="shared" ref="D366" si="86">SUM(D367:D368)</f>
        <v>0</v>
      </c>
    </row>
    <row r="367" spans="1:4" s="94" customFormat="1" x14ac:dyDescent="0.2">
      <c r="A367" s="112">
        <v>488100</v>
      </c>
      <c r="B367" s="113" t="s">
        <v>327</v>
      </c>
      <c r="C367" s="114">
        <v>1000000</v>
      </c>
      <c r="D367" s="122">
        <v>0</v>
      </c>
    </row>
    <row r="368" spans="1:4" s="94" customFormat="1" x14ac:dyDescent="0.2">
      <c r="A368" s="112">
        <v>488100</v>
      </c>
      <c r="B368" s="113" t="s">
        <v>103</v>
      </c>
      <c r="C368" s="114">
        <v>0</v>
      </c>
      <c r="D368" s="122">
        <v>0</v>
      </c>
    </row>
    <row r="369" spans="1:4" s="94" customFormat="1" x14ac:dyDescent="0.2">
      <c r="A369" s="110">
        <v>510000</v>
      </c>
      <c r="B369" s="115" t="s">
        <v>151</v>
      </c>
      <c r="C369" s="109">
        <f>C370+C374+C376</f>
        <v>4146500</v>
      </c>
      <c r="D369" s="109">
        <f>D370+D374+D376</f>
        <v>0</v>
      </c>
    </row>
    <row r="370" spans="1:4" s="94" customFormat="1" x14ac:dyDescent="0.2">
      <c r="A370" s="110">
        <v>511000</v>
      </c>
      <c r="B370" s="115" t="s">
        <v>152</v>
      </c>
      <c r="C370" s="109">
        <f>SUM(C371:C373)</f>
        <v>316500</v>
      </c>
      <c r="D370" s="109">
        <f>SUM(D371:D373)</f>
        <v>0</v>
      </c>
    </row>
    <row r="371" spans="1:4" s="94" customFormat="1" ht="40.5" x14ac:dyDescent="0.2">
      <c r="A371" s="112">
        <v>511200</v>
      </c>
      <c r="B371" s="113" t="s">
        <v>154</v>
      </c>
      <c r="C371" s="114">
        <v>10000</v>
      </c>
      <c r="D371" s="122">
        <v>0</v>
      </c>
    </row>
    <row r="372" spans="1:4" s="94" customFormat="1" x14ac:dyDescent="0.2">
      <c r="A372" s="112">
        <v>511300</v>
      </c>
      <c r="B372" s="113" t="s">
        <v>155</v>
      </c>
      <c r="C372" s="114">
        <v>300000</v>
      </c>
      <c r="D372" s="122">
        <v>0</v>
      </c>
    </row>
    <row r="373" spans="1:4" s="94" customFormat="1" x14ac:dyDescent="0.2">
      <c r="A373" s="112">
        <v>511400</v>
      </c>
      <c r="B373" s="113" t="s">
        <v>156</v>
      </c>
      <c r="C373" s="114">
        <v>6500</v>
      </c>
      <c r="D373" s="122">
        <v>0</v>
      </c>
    </row>
    <row r="374" spans="1:4" s="94" customFormat="1" x14ac:dyDescent="0.2">
      <c r="A374" s="110">
        <v>513000</v>
      </c>
      <c r="B374" s="115" t="s">
        <v>160</v>
      </c>
      <c r="C374" s="109">
        <f>SUM(C375:C375)</f>
        <v>3700000</v>
      </c>
      <c r="D374" s="109">
        <f>SUM(D375:D375)</f>
        <v>0</v>
      </c>
    </row>
    <row r="375" spans="1:4" s="94" customFormat="1" x14ac:dyDescent="0.2">
      <c r="A375" s="112">
        <v>513700</v>
      </c>
      <c r="B375" s="113" t="s">
        <v>328</v>
      </c>
      <c r="C375" s="114">
        <v>3700000</v>
      </c>
      <c r="D375" s="122">
        <v>0</v>
      </c>
    </row>
    <row r="376" spans="1:4" s="119" customFormat="1" x14ac:dyDescent="0.2">
      <c r="A376" s="110">
        <v>516000</v>
      </c>
      <c r="B376" s="115" t="s">
        <v>162</v>
      </c>
      <c r="C376" s="109">
        <f t="shared" ref="C376:D376" si="87">SUM(C377)</f>
        <v>130000</v>
      </c>
      <c r="D376" s="109">
        <f t="shared" si="87"/>
        <v>0</v>
      </c>
    </row>
    <row r="377" spans="1:4" s="94" customFormat="1" x14ac:dyDescent="0.2">
      <c r="A377" s="112">
        <v>516100</v>
      </c>
      <c r="B377" s="113" t="s">
        <v>162</v>
      </c>
      <c r="C377" s="114">
        <v>130000</v>
      </c>
      <c r="D377" s="122">
        <v>0</v>
      </c>
    </row>
    <row r="378" spans="1:4" s="119" customFormat="1" x14ac:dyDescent="0.2">
      <c r="A378" s="110">
        <v>630000</v>
      </c>
      <c r="B378" s="115" t="s">
        <v>190</v>
      </c>
      <c r="C378" s="109">
        <f t="shared" ref="C378" si="88">C381+C379</f>
        <v>72000</v>
      </c>
      <c r="D378" s="109">
        <f t="shared" ref="D378" si="89">D381+D379</f>
        <v>0</v>
      </c>
    </row>
    <row r="379" spans="1:4" s="119" customFormat="1" x14ac:dyDescent="0.2">
      <c r="A379" s="110">
        <v>631000</v>
      </c>
      <c r="B379" s="115" t="s">
        <v>125</v>
      </c>
      <c r="C379" s="109">
        <f t="shared" ref="C379:D379" si="90">C380</f>
        <v>0</v>
      </c>
      <c r="D379" s="109">
        <f t="shared" si="90"/>
        <v>0</v>
      </c>
    </row>
    <row r="380" spans="1:4" s="94" customFormat="1" x14ac:dyDescent="0.2">
      <c r="A380" s="112">
        <v>631900</v>
      </c>
      <c r="B380" s="113" t="s">
        <v>329</v>
      </c>
      <c r="C380" s="114">
        <v>0</v>
      </c>
      <c r="D380" s="122">
        <v>0</v>
      </c>
    </row>
    <row r="381" spans="1:4" s="119" customFormat="1" x14ac:dyDescent="0.2">
      <c r="A381" s="110">
        <v>638000</v>
      </c>
      <c r="B381" s="115" t="s">
        <v>126</v>
      </c>
      <c r="C381" s="109">
        <f t="shared" ref="C381:D381" si="91">C382</f>
        <v>72000</v>
      </c>
      <c r="D381" s="109">
        <f t="shared" si="91"/>
        <v>0</v>
      </c>
    </row>
    <row r="382" spans="1:4" s="94" customFormat="1" x14ac:dyDescent="0.2">
      <c r="A382" s="112">
        <v>638100</v>
      </c>
      <c r="B382" s="113" t="s">
        <v>195</v>
      </c>
      <c r="C382" s="114">
        <v>72000</v>
      </c>
      <c r="D382" s="122">
        <v>0</v>
      </c>
    </row>
    <row r="383" spans="1:4" s="94" customFormat="1" x14ac:dyDescent="0.2">
      <c r="A383" s="153"/>
      <c r="B383" s="147" t="s">
        <v>229</v>
      </c>
      <c r="C383" s="151">
        <f>C331+C363+C369+C378</f>
        <v>21857500</v>
      </c>
      <c r="D383" s="151">
        <f>D331+D363+D369+D378</f>
        <v>0</v>
      </c>
    </row>
    <row r="384" spans="1:4" s="94" customFormat="1" x14ac:dyDescent="0.2">
      <c r="A384" s="130"/>
      <c r="B384" s="108"/>
      <c r="C384" s="131"/>
      <c r="D384" s="131"/>
    </row>
    <row r="385" spans="1:4" s="94" customFormat="1" x14ac:dyDescent="0.2">
      <c r="A385" s="107"/>
      <c r="B385" s="108"/>
      <c r="C385" s="114"/>
      <c r="D385" s="114"/>
    </row>
    <row r="386" spans="1:4" s="94" customFormat="1" x14ac:dyDescent="0.2">
      <c r="A386" s="112" t="s">
        <v>546</v>
      </c>
      <c r="B386" s="115"/>
      <c r="C386" s="114"/>
      <c r="D386" s="114"/>
    </row>
    <row r="387" spans="1:4" s="94" customFormat="1" x14ac:dyDescent="0.2">
      <c r="A387" s="112" t="s">
        <v>236</v>
      </c>
      <c r="B387" s="115"/>
      <c r="C387" s="114"/>
      <c r="D387" s="114"/>
    </row>
    <row r="388" spans="1:4" s="94" customFormat="1" x14ac:dyDescent="0.2">
      <c r="A388" s="112" t="s">
        <v>323</v>
      </c>
      <c r="B388" s="115"/>
      <c r="C388" s="114"/>
      <c r="D388" s="114"/>
    </row>
    <row r="389" spans="1:4" s="94" customFormat="1" x14ac:dyDescent="0.2">
      <c r="A389" s="112" t="s">
        <v>529</v>
      </c>
      <c r="B389" s="115"/>
      <c r="C389" s="114"/>
      <c r="D389" s="114"/>
    </row>
    <row r="390" spans="1:4" s="94" customFormat="1" x14ac:dyDescent="0.2">
      <c r="A390" s="112"/>
      <c r="B390" s="143"/>
      <c r="C390" s="131"/>
      <c r="D390" s="131"/>
    </row>
    <row r="391" spans="1:4" s="94" customFormat="1" x14ac:dyDescent="0.2">
      <c r="A391" s="110">
        <v>410000</v>
      </c>
      <c r="B391" s="111" t="s">
        <v>87</v>
      </c>
      <c r="C391" s="109">
        <f t="shared" ref="C391" si="92">C392+C395</f>
        <v>2077000</v>
      </c>
      <c r="D391" s="109">
        <f t="shared" ref="D391" si="93">D392+D395</f>
        <v>0</v>
      </c>
    </row>
    <row r="392" spans="1:4" s="94" customFormat="1" x14ac:dyDescent="0.2">
      <c r="A392" s="110">
        <v>411000</v>
      </c>
      <c r="B392" s="111" t="s">
        <v>200</v>
      </c>
      <c r="C392" s="109">
        <f t="shared" ref="C392" si="94">SUM(C393:C394)</f>
        <v>170000</v>
      </c>
      <c r="D392" s="109">
        <f t="shared" ref="D392" si="95">SUM(D393:D394)</f>
        <v>0</v>
      </c>
    </row>
    <row r="393" spans="1:4" s="94" customFormat="1" x14ac:dyDescent="0.2">
      <c r="A393" s="112">
        <v>411100</v>
      </c>
      <c r="B393" s="113" t="s">
        <v>88</v>
      </c>
      <c r="C393" s="114">
        <v>150000</v>
      </c>
      <c r="D393" s="122">
        <v>0</v>
      </c>
    </row>
    <row r="394" spans="1:4" s="94" customFormat="1" ht="40.5" x14ac:dyDescent="0.2">
      <c r="A394" s="112">
        <v>411200</v>
      </c>
      <c r="B394" s="113" t="s">
        <v>213</v>
      </c>
      <c r="C394" s="114">
        <v>20000</v>
      </c>
      <c r="D394" s="122">
        <v>0</v>
      </c>
    </row>
    <row r="395" spans="1:4" s="94" customFormat="1" x14ac:dyDescent="0.2">
      <c r="A395" s="110">
        <v>412000</v>
      </c>
      <c r="B395" s="115" t="s">
        <v>205</v>
      </c>
      <c r="C395" s="109">
        <f>SUM(C396:C407)</f>
        <v>1907000</v>
      </c>
      <c r="D395" s="109">
        <f t="shared" ref="D395" si="96">SUM(D396:D407)</f>
        <v>0</v>
      </c>
    </row>
    <row r="396" spans="1:4" s="94" customFormat="1" x14ac:dyDescent="0.2">
      <c r="A396" s="112">
        <v>412100</v>
      </c>
      <c r="B396" s="113" t="s">
        <v>91</v>
      </c>
      <c r="C396" s="114">
        <v>8500</v>
      </c>
      <c r="D396" s="122">
        <v>0</v>
      </c>
    </row>
    <row r="397" spans="1:4" s="94" customFormat="1" ht="40.5" x14ac:dyDescent="0.2">
      <c r="A397" s="112">
        <v>412200</v>
      </c>
      <c r="B397" s="113" t="s">
        <v>214</v>
      </c>
      <c r="C397" s="114">
        <v>18300</v>
      </c>
      <c r="D397" s="122">
        <v>0</v>
      </c>
    </row>
    <row r="398" spans="1:4" s="94" customFormat="1" x14ac:dyDescent="0.2">
      <c r="A398" s="112">
        <v>412300</v>
      </c>
      <c r="B398" s="113" t="s">
        <v>92</v>
      </c>
      <c r="C398" s="114">
        <v>4000</v>
      </c>
      <c r="D398" s="122">
        <v>0</v>
      </c>
    </row>
    <row r="399" spans="1:4" s="94" customFormat="1" x14ac:dyDescent="0.2">
      <c r="A399" s="112">
        <v>412500</v>
      </c>
      <c r="B399" s="113" t="s">
        <v>94</v>
      </c>
      <c r="C399" s="114">
        <v>400000</v>
      </c>
      <c r="D399" s="122">
        <v>0</v>
      </c>
    </row>
    <row r="400" spans="1:4" s="94" customFormat="1" x14ac:dyDescent="0.2">
      <c r="A400" s="112">
        <v>412600</v>
      </c>
      <c r="B400" s="113" t="s">
        <v>215</v>
      </c>
      <c r="C400" s="114">
        <v>560000</v>
      </c>
      <c r="D400" s="122">
        <v>0</v>
      </c>
    </row>
    <row r="401" spans="1:4" s="94" customFormat="1" x14ac:dyDescent="0.2">
      <c r="A401" s="112">
        <v>412700</v>
      </c>
      <c r="B401" s="113" t="s">
        <v>202</v>
      </c>
      <c r="C401" s="114">
        <v>110000</v>
      </c>
      <c r="D401" s="122">
        <v>0</v>
      </c>
    </row>
    <row r="402" spans="1:4" s="94" customFormat="1" x14ac:dyDescent="0.2">
      <c r="A402" s="112">
        <v>412900</v>
      </c>
      <c r="B402" s="117" t="s">
        <v>530</v>
      </c>
      <c r="C402" s="114">
        <v>85200</v>
      </c>
      <c r="D402" s="122">
        <v>0</v>
      </c>
    </row>
    <row r="403" spans="1:4" s="94" customFormat="1" x14ac:dyDescent="0.2">
      <c r="A403" s="112">
        <v>412900</v>
      </c>
      <c r="B403" s="117" t="s">
        <v>295</v>
      </c>
      <c r="C403" s="114">
        <v>350000</v>
      </c>
      <c r="D403" s="122">
        <v>0</v>
      </c>
    </row>
    <row r="404" spans="1:4" s="94" customFormat="1" x14ac:dyDescent="0.2">
      <c r="A404" s="112">
        <v>412900</v>
      </c>
      <c r="B404" s="117" t="s">
        <v>313</v>
      </c>
      <c r="C404" s="114">
        <v>5700</v>
      </c>
      <c r="D404" s="122">
        <v>0</v>
      </c>
    </row>
    <row r="405" spans="1:4" s="94" customFormat="1" x14ac:dyDescent="0.2">
      <c r="A405" s="112">
        <v>412900</v>
      </c>
      <c r="B405" s="117" t="s">
        <v>314</v>
      </c>
      <c r="C405" s="114">
        <v>360000</v>
      </c>
      <c r="D405" s="122">
        <v>0</v>
      </c>
    </row>
    <row r="406" spans="1:4" s="94" customFormat="1" x14ac:dyDescent="0.2">
      <c r="A406" s="112">
        <v>412900</v>
      </c>
      <c r="B406" s="117" t="s">
        <v>315</v>
      </c>
      <c r="C406" s="114">
        <v>300</v>
      </c>
      <c r="D406" s="122">
        <v>0</v>
      </c>
    </row>
    <row r="407" spans="1:4" s="94" customFormat="1" x14ac:dyDescent="0.2">
      <c r="A407" s="112">
        <v>412900</v>
      </c>
      <c r="B407" s="113" t="s">
        <v>297</v>
      </c>
      <c r="C407" s="114">
        <v>5000</v>
      </c>
      <c r="D407" s="122">
        <v>0</v>
      </c>
    </row>
    <row r="408" spans="1:4" s="94" customFormat="1" x14ac:dyDescent="0.2">
      <c r="A408" s="110">
        <v>510000</v>
      </c>
      <c r="B408" s="115" t="s">
        <v>151</v>
      </c>
      <c r="C408" s="109">
        <f>C409+C412</f>
        <v>14500</v>
      </c>
      <c r="D408" s="109">
        <f>D409+D412</f>
        <v>0</v>
      </c>
    </row>
    <row r="409" spans="1:4" s="94" customFormat="1" x14ac:dyDescent="0.2">
      <c r="A409" s="110">
        <v>511000</v>
      </c>
      <c r="B409" s="115" t="s">
        <v>152</v>
      </c>
      <c r="C409" s="109">
        <f>SUM(C410:C411)</f>
        <v>6500</v>
      </c>
      <c r="D409" s="109">
        <f>SUM(D410:D411)</f>
        <v>0</v>
      </c>
    </row>
    <row r="410" spans="1:4" s="94" customFormat="1" x14ac:dyDescent="0.2">
      <c r="A410" s="120">
        <v>511100</v>
      </c>
      <c r="B410" s="113" t="s">
        <v>153</v>
      </c>
      <c r="C410" s="114">
        <v>6500</v>
      </c>
      <c r="D410" s="122">
        <v>0</v>
      </c>
    </row>
    <row r="411" spans="1:4" s="94" customFormat="1" x14ac:dyDescent="0.2">
      <c r="A411" s="112">
        <v>511300</v>
      </c>
      <c r="B411" s="113" t="s">
        <v>155</v>
      </c>
      <c r="C411" s="114">
        <v>0</v>
      </c>
      <c r="D411" s="122">
        <v>0</v>
      </c>
    </row>
    <row r="412" spans="1:4" s="119" customFormat="1" x14ac:dyDescent="0.2">
      <c r="A412" s="110">
        <v>516000</v>
      </c>
      <c r="B412" s="115" t="s">
        <v>162</v>
      </c>
      <c r="C412" s="145">
        <f t="shared" ref="C412:D412" si="97">C413</f>
        <v>8000</v>
      </c>
      <c r="D412" s="145">
        <f t="shared" si="97"/>
        <v>0</v>
      </c>
    </row>
    <row r="413" spans="1:4" s="94" customFormat="1" x14ac:dyDescent="0.2">
      <c r="A413" s="112">
        <v>516100</v>
      </c>
      <c r="B413" s="113" t="s">
        <v>162</v>
      </c>
      <c r="C413" s="114">
        <v>8000</v>
      </c>
      <c r="D413" s="122">
        <v>0</v>
      </c>
    </row>
    <row r="414" spans="1:4" s="94" customFormat="1" x14ac:dyDescent="0.2">
      <c r="A414" s="153"/>
      <c r="B414" s="147" t="s">
        <v>229</v>
      </c>
      <c r="C414" s="151">
        <f>C391+C408+0</f>
        <v>2091500</v>
      </c>
      <c r="D414" s="151">
        <f>D391+D408+0</f>
        <v>0</v>
      </c>
    </row>
    <row r="415" spans="1:4" s="94" customFormat="1" x14ac:dyDescent="0.2">
      <c r="A415" s="130"/>
      <c r="B415" s="108"/>
      <c r="C415" s="131"/>
      <c r="D415" s="131"/>
    </row>
    <row r="416" spans="1:4" s="94" customFormat="1" x14ac:dyDescent="0.2">
      <c r="A416" s="107"/>
      <c r="B416" s="108"/>
      <c r="C416" s="114"/>
      <c r="D416" s="114"/>
    </row>
    <row r="417" spans="1:4" s="94" customFormat="1" x14ac:dyDescent="0.2">
      <c r="A417" s="112" t="s">
        <v>547</v>
      </c>
      <c r="B417" s="115"/>
      <c r="C417" s="114"/>
      <c r="D417" s="114"/>
    </row>
    <row r="418" spans="1:4" s="94" customFormat="1" x14ac:dyDescent="0.2">
      <c r="A418" s="112" t="s">
        <v>236</v>
      </c>
      <c r="B418" s="115"/>
      <c r="C418" s="114"/>
      <c r="D418" s="114"/>
    </row>
    <row r="419" spans="1:4" s="94" customFormat="1" x14ac:dyDescent="0.2">
      <c r="A419" s="112" t="s">
        <v>330</v>
      </c>
      <c r="B419" s="115"/>
      <c r="C419" s="114"/>
      <c r="D419" s="114"/>
    </row>
    <row r="420" spans="1:4" s="94" customFormat="1" x14ac:dyDescent="0.2">
      <c r="A420" s="112" t="s">
        <v>529</v>
      </c>
      <c r="B420" s="115"/>
      <c r="C420" s="114"/>
      <c r="D420" s="114"/>
    </row>
    <row r="421" spans="1:4" s="94" customFormat="1" x14ac:dyDescent="0.2">
      <c r="A421" s="112"/>
      <c r="B421" s="143"/>
      <c r="C421" s="131"/>
      <c r="D421" s="131"/>
    </row>
    <row r="422" spans="1:4" s="94" customFormat="1" x14ac:dyDescent="0.2">
      <c r="A422" s="110">
        <v>410000</v>
      </c>
      <c r="B422" s="111" t="s">
        <v>87</v>
      </c>
      <c r="C422" s="109">
        <f>C423+C428+0</f>
        <v>27122400</v>
      </c>
      <c r="D422" s="109">
        <f>D423+D428+0</f>
        <v>0</v>
      </c>
    </row>
    <row r="423" spans="1:4" s="94" customFormat="1" x14ac:dyDescent="0.2">
      <c r="A423" s="110">
        <v>411000</v>
      </c>
      <c r="B423" s="111" t="s">
        <v>200</v>
      </c>
      <c r="C423" s="109">
        <f t="shared" ref="C423" si="98">SUM(C424:C427)</f>
        <v>27073700</v>
      </c>
      <c r="D423" s="109">
        <f t="shared" ref="D423" si="99">SUM(D424:D427)</f>
        <v>0</v>
      </c>
    </row>
    <row r="424" spans="1:4" s="94" customFormat="1" x14ac:dyDescent="0.2">
      <c r="A424" s="112">
        <v>411100</v>
      </c>
      <c r="B424" s="113" t="s">
        <v>88</v>
      </c>
      <c r="C424" s="114">
        <v>25370000</v>
      </c>
      <c r="D424" s="122">
        <v>0</v>
      </c>
    </row>
    <row r="425" spans="1:4" s="94" customFormat="1" ht="40.5" x14ac:dyDescent="0.2">
      <c r="A425" s="112">
        <v>411200</v>
      </c>
      <c r="B425" s="113" t="s">
        <v>213</v>
      </c>
      <c r="C425" s="114">
        <v>600000</v>
      </c>
      <c r="D425" s="122">
        <v>0</v>
      </c>
    </row>
    <row r="426" spans="1:4" s="94" customFormat="1" ht="40.5" x14ac:dyDescent="0.2">
      <c r="A426" s="112">
        <v>411300</v>
      </c>
      <c r="B426" s="113" t="s">
        <v>89</v>
      </c>
      <c r="C426" s="114">
        <v>763700</v>
      </c>
      <c r="D426" s="122">
        <v>0</v>
      </c>
    </row>
    <row r="427" spans="1:4" s="94" customFormat="1" x14ac:dyDescent="0.2">
      <c r="A427" s="112">
        <v>411400</v>
      </c>
      <c r="B427" s="113" t="s">
        <v>90</v>
      </c>
      <c r="C427" s="114">
        <v>340000</v>
      </c>
      <c r="D427" s="122">
        <v>0</v>
      </c>
    </row>
    <row r="428" spans="1:4" s="94" customFormat="1" x14ac:dyDescent="0.2">
      <c r="A428" s="110">
        <v>412000</v>
      </c>
      <c r="B428" s="115" t="s">
        <v>205</v>
      </c>
      <c r="C428" s="109">
        <f>SUM(C429:C429)</f>
        <v>48700</v>
      </c>
      <c r="D428" s="109">
        <f>SUM(D429:D429)</f>
        <v>0</v>
      </c>
    </row>
    <row r="429" spans="1:4" s="94" customFormat="1" x14ac:dyDescent="0.2">
      <c r="A429" s="112">
        <v>412900</v>
      </c>
      <c r="B429" s="117" t="s">
        <v>315</v>
      </c>
      <c r="C429" s="114">
        <v>48700</v>
      </c>
      <c r="D429" s="122">
        <v>0</v>
      </c>
    </row>
    <row r="430" spans="1:4" s="119" customFormat="1" x14ac:dyDescent="0.2">
      <c r="A430" s="110">
        <v>510000</v>
      </c>
      <c r="B430" s="115" t="s">
        <v>151</v>
      </c>
      <c r="C430" s="109">
        <f t="shared" ref="C430" si="100">C431</f>
        <v>0</v>
      </c>
      <c r="D430" s="109">
        <f t="shared" ref="D430" si="101">D431</f>
        <v>0</v>
      </c>
    </row>
    <row r="431" spans="1:4" s="119" customFormat="1" x14ac:dyDescent="0.2">
      <c r="A431" s="110">
        <v>511000</v>
      </c>
      <c r="B431" s="115" t="s">
        <v>152</v>
      </c>
      <c r="C431" s="109">
        <f>0+C432</f>
        <v>0</v>
      </c>
      <c r="D431" s="109">
        <f>0+D432</f>
        <v>0</v>
      </c>
    </row>
    <row r="432" spans="1:4" s="94" customFormat="1" x14ac:dyDescent="0.2">
      <c r="A432" s="112">
        <v>511300</v>
      </c>
      <c r="B432" s="113" t="s">
        <v>155</v>
      </c>
      <c r="C432" s="114">
        <v>0</v>
      </c>
      <c r="D432" s="122">
        <v>0</v>
      </c>
    </row>
    <row r="433" spans="1:4" s="119" customFormat="1" x14ac:dyDescent="0.2">
      <c r="A433" s="110">
        <v>630000</v>
      </c>
      <c r="B433" s="115" t="s">
        <v>190</v>
      </c>
      <c r="C433" s="109">
        <f>C434+0</f>
        <v>712200</v>
      </c>
      <c r="D433" s="109">
        <f>D434+0</f>
        <v>0</v>
      </c>
    </row>
    <row r="434" spans="1:4" s="119" customFormat="1" x14ac:dyDescent="0.2">
      <c r="A434" s="110">
        <v>638000</v>
      </c>
      <c r="B434" s="115" t="s">
        <v>126</v>
      </c>
      <c r="C434" s="109">
        <f t="shared" ref="C434:D434" si="102">C435</f>
        <v>712200</v>
      </c>
      <c r="D434" s="109">
        <f t="shared" si="102"/>
        <v>0</v>
      </c>
    </row>
    <row r="435" spans="1:4" s="94" customFormat="1" x14ac:dyDescent="0.2">
      <c r="A435" s="112">
        <v>638100</v>
      </c>
      <c r="B435" s="113" t="s">
        <v>195</v>
      </c>
      <c r="C435" s="114">
        <v>712200</v>
      </c>
      <c r="D435" s="122">
        <v>0</v>
      </c>
    </row>
    <row r="436" spans="1:4" s="94" customFormat="1" x14ac:dyDescent="0.2">
      <c r="A436" s="153"/>
      <c r="B436" s="147" t="s">
        <v>229</v>
      </c>
      <c r="C436" s="151">
        <f>C422+C430+C433</f>
        <v>27834600</v>
      </c>
      <c r="D436" s="151">
        <f>D422+D430+D433</f>
        <v>0</v>
      </c>
    </row>
    <row r="437" spans="1:4" s="94" customFormat="1" x14ac:dyDescent="0.2">
      <c r="A437" s="130"/>
      <c r="B437" s="108"/>
      <c r="C437" s="131"/>
      <c r="D437" s="131"/>
    </row>
    <row r="438" spans="1:4" s="94" customFormat="1" x14ac:dyDescent="0.2">
      <c r="A438" s="107"/>
      <c r="B438" s="108"/>
      <c r="C438" s="114"/>
      <c r="D438" s="114"/>
    </row>
    <row r="439" spans="1:4" s="94" customFormat="1" x14ac:dyDescent="0.2">
      <c r="A439" s="112" t="s">
        <v>548</v>
      </c>
      <c r="B439" s="115"/>
      <c r="C439" s="114"/>
      <c r="D439" s="114"/>
    </row>
    <row r="440" spans="1:4" s="94" customFormat="1" x14ac:dyDescent="0.2">
      <c r="A440" s="112" t="s">
        <v>236</v>
      </c>
      <c r="B440" s="115"/>
      <c r="C440" s="114"/>
      <c r="D440" s="114"/>
    </row>
    <row r="441" spans="1:4" s="94" customFormat="1" x14ac:dyDescent="0.2">
      <c r="A441" s="112" t="s">
        <v>331</v>
      </c>
      <c r="B441" s="115"/>
      <c r="C441" s="114"/>
      <c r="D441" s="114"/>
    </row>
    <row r="442" spans="1:4" s="94" customFormat="1" x14ac:dyDescent="0.2">
      <c r="A442" s="112" t="s">
        <v>529</v>
      </c>
      <c r="B442" s="115"/>
      <c r="C442" s="114"/>
      <c r="D442" s="114"/>
    </row>
    <row r="443" spans="1:4" s="94" customFormat="1" x14ac:dyDescent="0.2">
      <c r="A443" s="112"/>
      <c r="B443" s="143"/>
      <c r="C443" s="131"/>
      <c r="D443" s="131"/>
    </row>
    <row r="444" spans="1:4" s="94" customFormat="1" x14ac:dyDescent="0.2">
      <c r="A444" s="110">
        <v>410000</v>
      </c>
      <c r="B444" s="111" t="s">
        <v>87</v>
      </c>
      <c r="C444" s="109">
        <f>C445+C450+C462</f>
        <v>974000</v>
      </c>
      <c r="D444" s="109">
        <f>D445+D450+D462</f>
        <v>0</v>
      </c>
    </row>
    <row r="445" spans="1:4" s="94" customFormat="1" x14ac:dyDescent="0.2">
      <c r="A445" s="110">
        <v>411000</v>
      </c>
      <c r="B445" s="111" t="s">
        <v>200</v>
      </c>
      <c r="C445" s="109">
        <f t="shared" ref="C445" si="103">SUM(C446:C449)</f>
        <v>950700</v>
      </c>
      <c r="D445" s="109">
        <f t="shared" ref="D445" si="104">SUM(D446:D449)</f>
        <v>0</v>
      </c>
    </row>
    <row r="446" spans="1:4" s="94" customFormat="1" x14ac:dyDescent="0.2">
      <c r="A446" s="112">
        <v>411100</v>
      </c>
      <c r="B446" s="113" t="s">
        <v>88</v>
      </c>
      <c r="C446" s="114">
        <v>917000</v>
      </c>
      <c r="D446" s="122">
        <v>0</v>
      </c>
    </row>
    <row r="447" spans="1:4" s="94" customFormat="1" ht="40.5" x14ac:dyDescent="0.2">
      <c r="A447" s="112">
        <v>411200</v>
      </c>
      <c r="B447" s="113" t="s">
        <v>213</v>
      </c>
      <c r="C447" s="114">
        <v>12000</v>
      </c>
      <c r="D447" s="122">
        <v>0</v>
      </c>
    </row>
    <row r="448" spans="1:4" s="94" customFormat="1" ht="40.5" x14ac:dyDescent="0.2">
      <c r="A448" s="112">
        <v>411300</v>
      </c>
      <c r="B448" s="113" t="s">
        <v>89</v>
      </c>
      <c r="C448" s="114">
        <v>6700</v>
      </c>
      <c r="D448" s="122">
        <v>0</v>
      </c>
    </row>
    <row r="449" spans="1:4" s="94" customFormat="1" x14ac:dyDescent="0.2">
      <c r="A449" s="112">
        <v>411400</v>
      </c>
      <c r="B449" s="113" t="s">
        <v>90</v>
      </c>
      <c r="C449" s="114">
        <v>15000</v>
      </c>
      <c r="D449" s="122">
        <v>0</v>
      </c>
    </row>
    <row r="450" spans="1:4" s="119" customFormat="1" x14ac:dyDescent="0.2">
      <c r="A450" s="110">
        <v>412000</v>
      </c>
      <c r="B450" s="115" t="s">
        <v>205</v>
      </c>
      <c r="C450" s="109">
        <f>SUM(C451:C461)</f>
        <v>22700</v>
      </c>
      <c r="D450" s="109">
        <f>SUM(D451:D461)</f>
        <v>0</v>
      </c>
    </row>
    <row r="451" spans="1:4" s="94" customFormat="1" x14ac:dyDescent="0.2">
      <c r="A451" s="120">
        <v>412100</v>
      </c>
      <c r="B451" s="113" t="s">
        <v>91</v>
      </c>
      <c r="C451" s="114">
        <v>2500</v>
      </c>
      <c r="D451" s="122">
        <v>0</v>
      </c>
    </row>
    <row r="452" spans="1:4" s="94" customFormat="1" ht="40.5" x14ac:dyDescent="0.2">
      <c r="A452" s="112">
        <v>412200</v>
      </c>
      <c r="B452" s="113" t="s">
        <v>214</v>
      </c>
      <c r="C452" s="114">
        <v>3300</v>
      </c>
      <c r="D452" s="122">
        <v>0</v>
      </c>
    </row>
    <row r="453" spans="1:4" s="94" customFormat="1" x14ac:dyDescent="0.2">
      <c r="A453" s="112">
        <v>412300</v>
      </c>
      <c r="B453" s="113" t="s">
        <v>92</v>
      </c>
      <c r="C453" s="114">
        <v>3300</v>
      </c>
      <c r="D453" s="122">
        <v>0</v>
      </c>
    </row>
    <row r="454" spans="1:4" s="94" customFormat="1" x14ac:dyDescent="0.2">
      <c r="A454" s="112">
        <v>412500</v>
      </c>
      <c r="B454" s="113" t="s">
        <v>94</v>
      </c>
      <c r="C454" s="114">
        <v>1000</v>
      </c>
      <c r="D454" s="122">
        <v>0</v>
      </c>
    </row>
    <row r="455" spans="1:4" s="94" customFormat="1" x14ac:dyDescent="0.2">
      <c r="A455" s="112">
        <v>412600</v>
      </c>
      <c r="B455" s="113" t="s">
        <v>215</v>
      </c>
      <c r="C455" s="114">
        <v>3200</v>
      </c>
      <c r="D455" s="122">
        <v>0</v>
      </c>
    </row>
    <row r="456" spans="1:4" s="94" customFormat="1" x14ac:dyDescent="0.2">
      <c r="A456" s="112">
        <v>412700</v>
      </c>
      <c r="B456" s="113" t="s">
        <v>202</v>
      </c>
      <c r="C456" s="114">
        <v>3000</v>
      </c>
      <c r="D456" s="122">
        <v>0</v>
      </c>
    </row>
    <row r="457" spans="1:4" s="94" customFormat="1" x14ac:dyDescent="0.2">
      <c r="A457" s="112">
        <v>412900</v>
      </c>
      <c r="B457" s="113" t="s">
        <v>530</v>
      </c>
      <c r="C457" s="114">
        <v>499.99999999999994</v>
      </c>
      <c r="D457" s="122">
        <v>0</v>
      </c>
    </row>
    <row r="458" spans="1:4" s="94" customFormat="1" x14ac:dyDescent="0.2">
      <c r="A458" s="112">
        <v>412900</v>
      </c>
      <c r="B458" s="113" t="s">
        <v>295</v>
      </c>
      <c r="C458" s="114">
        <v>3000</v>
      </c>
      <c r="D458" s="122">
        <v>0</v>
      </c>
    </row>
    <row r="459" spans="1:4" s="94" customFormat="1" x14ac:dyDescent="0.2">
      <c r="A459" s="112">
        <v>412900</v>
      </c>
      <c r="B459" s="113" t="s">
        <v>313</v>
      </c>
      <c r="C459" s="114">
        <v>600</v>
      </c>
      <c r="D459" s="122">
        <v>0</v>
      </c>
    </row>
    <row r="460" spans="1:4" s="94" customFormat="1" x14ac:dyDescent="0.2">
      <c r="A460" s="154">
        <v>412900</v>
      </c>
      <c r="B460" s="117" t="s">
        <v>314</v>
      </c>
      <c r="C460" s="114">
        <v>500</v>
      </c>
      <c r="D460" s="122">
        <v>0</v>
      </c>
    </row>
    <row r="461" spans="1:4" s="94" customFormat="1" x14ac:dyDescent="0.2">
      <c r="A461" s="154">
        <v>412900</v>
      </c>
      <c r="B461" s="155" t="s">
        <v>315</v>
      </c>
      <c r="C461" s="114">
        <v>1800</v>
      </c>
      <c r="D461" s="122">
        <v>0</v>
      </c>
    </row>
    <row r="462" spans="1:4" s="119" customFormat="1" ht="40.5" x14ac:dyDescent="0.2">
      <c r="A462" s="110">
        <v>418000</v>
      </c>
      <c r="B462" s="115" t="s">
        <v>209</v>
      </c>
      <c r="C462" s="109">
        <f t="shared" ref="C462:D462" si="105">C463</f>
        <v>600</v>
      </c>
      <c r="D462" s="109">
        <f t="shared" si="105"/>
        <v>0</v>
      </c>
    </row>
    <row r="463" spans="1:4" s="94" customFormat="1" x14ac:dyDescent="0.2">
      <c r="A463" s="112">
        <v>418400</v>
      </c>
      <c r="B463" s="113" t="s">
        <v>146</v>
      </c>
      <c r="C463" s="114">
        <v>600</v>
      </c>
      <c r="D463" s="122">
        <v>0</v>
      </c>
    </row>
    <row r="464" spans="1:4" s="94" customFormat="1" x14ac:dyDescent="0.2">
      <c r="A464" s="110">
        <v>510000</v>
      </c>
      <c r="B464" s="115" t="s">
        <v>151</v>
      </c>
      <c r="C464" s="109">
        <f>C465+0</f>
        <v>2000</v>
      </c>
      <c r="D464" s="109">
        <f>D465+0</f>
        <v>0</v>
      </c>
    </row>
    <row r="465" spans="1:4" s="94" customFormat="1" x14ac:dyDescent="0.2">
      <c r="A465" s="110">
        <v>511000</v>
      </c>
      <c r="B465" s="115" t="s">
        <v>152</v>
      </c>
      <c r="C465" s="109">
        <f t="shared" ref="C465" si="106">SUM(C466:C466)</f>
        <v>2000</v>
      </c>
      <c r="D465" s="109">
        <f t="shared" ref="D465" si="107">SUM(D466:D466)</f>
        <v>0</v>
      </c>
    </row>
    <row r="466" spans="1:4" s="94" customFormat="1" x14ac:dyDescent="0.2">
      <c r="A466" s="112">
        <v>511300</v>
      </c>
      <c r="B466" s="113" t="s">
        <v>155</v>
      </c>
      <c r="C466" s="114">
        <v>2000</v>
      </c>
      <c r="D466" s="122">
        <v>0</v>
      </c>
    </row>
    <row r="467" spans="1:4" s="119" customFormat="1" x14ac:dyDescent="0.2">
      <c r="A467" s="110">
        <v>630000</v>
      </c>
      <c r="B467" s="115" t="s">
        <v>190</v>
      </c>
      <c r="C467" s="109">
        <f>C468+0</f>
        <v>31000</v>
      </c>
      <c r="D467" s="109">
        <f>D468+0</f>
        <v>0</v>
      </c>
    </row>
    <row r="468" spans="1:4" s="119" customFormat="1" x14ac:dyDescent="0.2">
      <c r="A468" s="110">
        <v>638000</v>
      </c>
      <c r="B468" s="115" t="s">
        <v>126</v>
      </c>
      <c r="C468" s="109">
        <f t="shared" ref="C468:D468" si="108">C469</f>
        <v>31000</v>
      </c>
      <c r="D468" s="109">
        <f t="shared" si="108"/>
        <v>0</v>
      </c>
    </row>
    <row r="469" spans="1:4" s="94" customFormat="1" x14ac:dyDescent="0.2">
      <c r="A469" s="112">
        <v>638100</v>
      </c>
      <c r="B469" s="113" t="s">
        <v>195</v>
      </c>
      <c r="C469" s="114">
        <v>31000</v>
      </c>
      <c r="D469" s="122">
        <v>0</v>
      </c>
    </row>
    <row r="470" spans="1:4" s="94" customFormat="1" x14ac:dyDescent="0.2">
      <c r="A470" s="153"/>
      <c r="B470" s="147" t="s">
        <v>229</v>
      </c>
      <c r="C470" s="151">
        <f>C444+C464+C467</f>
        <v>1007000</v>
      </c>
      <c r="D470" s="151">
        <f>D444+D464+D467</f>
        <v>0</v>
      </c>
    </row>
    <row r="471" spans="1:4" s="94" customFormat="1" x14ac:dyDescent="0.2">
      <c r="A471" s="130"/>
      <c r="B471" s="108"/>
      <c r="C471" s="114"/>
      <c r="D471" s="114"/>
    </row>
    <row r="472" spans="1:4" s="94" customFormat="1" x14ac:dyDescent="0.2">
      <c r="A472" s="107"/>
      <c r="B472" s="108"/>
      <c r="C472" s="114"/>
      <c r="D472" s="114"/>
    </row>
    <row r="473" spans="1:4" s="94" customFormat="1" x14ac:dyDescent="0.2">
      <c r="A473" s="112" t="s">
        <v>549</v>
      </c>
      <c r="B473" s="115"/>
      <c r="C473" s="114"/>
      <c r="D473" s="114"/>
    </row>
    <row r="474" spans="1:4" s="94" customFormat="1" x14ac:dyDescent="0.2">
      <c r="A474" s="112" t="s">
        <v>236</v>
      </c>
      <c r="B474" s="115"/>
      <c r="C474" s="114"/>
      <c r="D474" s="114"/>
    </row>
    <row r="475" spans="1:4" s="94" customFormat="1" x14ac:dyDescent="0.2">
      <c r="A475" s="112" t="s">
        <v>332</v>
      </c>
      <c r="B475" s="115"/>
      <c r="C475" s="114"/>
      <c r="D475" s="114"/>
    </row>
    <row r="476" spans="1:4" s="94" customFormat="1" x14ac:dyDescent="0.2">
      <c r="A476" s="112" t="s">
        <v>529</v>
      </c>
      <c r="B476" s="115"/>
      <c r="C476" s="114"/>
      <c r="D476" s="114"/>
    </row>
    <row r="477" spans="1:4" s="94" customFormat="1" x14ac:dyDescent="0.2">
      <c r="A477" s="112"/>
      <c r="B477" s="143"/>
      <c r="C477" s="131"/>
      <c r="D477" s="131"/>
    </row>
    <row r="478" spans="1:4" s="94" customFormat="1" x14ac:dyDescent="0.2">
      <c r="A478" s="110">
        <v>410000</v>
      </c>
      <c r="B478" s="111" t="s">
        <v>87</v>
      </c>
      <c r="C478" s="109">
        <f t="shared" ref="C478" si="109">C479+C484</f>
        <v>975300</v>
      </c>
      <c r="D478" s="109">
        <f t="shared" ref="D478" si="110">D479+D484</f>
        <v>0</v>
      </c>
    </row>
    <row r="479" spans="1:4" s="94" customFormat="1" x14ac:dyDescent="0.2">
      <c r="A479" s="110">
        <v>411000</v>
      </c>
      <c r="B479" s="111" t="s">
        <v>200</v>
      </c>
      <c r="C479" s="109">
        <f t="shared" ref="C479" si="111">SUM(C480:C483)</f>
        <v>729000</v>
      </c>
      <c r="D479" s="109">
        <f t="shared" ref="D479" si="112">SUM(D480:D483)</f>
        <v>0</v>
      </c>
    </row>
    <row r="480" spans="1:4" s="94" customFormat="1" x14ac:dyDescent="0.2">
      <c r="A480" s="112">
        <v>411100</v>
      </c>
      <c r="B480" s="113" t="s">
        <v>88</v>
      </c>
      <c r="C480" s="114">
        <v>695000</v>
      </c>
      <c r="D480" s="122">
        <v>0</v>
      </c>
    </row>
    <row r="481" spans="1:4" s="94" customFormat="1" ht="40.5" x14ac:dyDescent="0.2">
      <c r="A481" s="112">
        <v>411200</v>
      </c>
      <c r="B481" s="113" t="s">
        <v>213</v>
      </c>
      <c r="C481" s="114">
        <v>17000</v>
      </c>
      <c r="D481" s="122">
        <v>0</v>
      </c>
    </row>
    <row r="482" spans="1:4" s="94" customFormat="1" ht="40.5" x14ac:dyDescent="0.2">
      <c r="A482" s="112">
        <v>411300</v>
      </c>
      <c r="B482" s="113" t="s">
        <v>89</v>
      </c>
      <c r="C482" s="114">
        <v>11000</v>
      </c>
      <c r="D482" s="122">
        <v>0</v>
      </c>
    </row>
    <row r="483" spans="1:4" s="94" customFormat="1" x14ac:dyDescent="0.2">
      <c r="A483" s="112">
        <v>411400</v>
      </c>
      <c r="B483" s="113" t="s">
        <v>90</v>
      </c>
      <c r="C483" s="114">
        <v>6000</v>
      </c>
      <c r="D483" s="122">
        <v>0</v>
      </c>
    </row>
    <row r="484" spans="1:4" s="94" customFormat="1" x14ac:dyDescent="0.2">
      <c r="A484" s="110">
        <v>412000</v>
      </c>
      <c r="B484" s="115" t="s">
        <v>205</v>
      </c>
      <c r="C484" s="109">
        <f t="shared" ref="C484" si="113">SUM(C485:C497)</f>
        <v>246300</v>
      </c>
      <c r="D484" s="109">
        <f t="shared" ref="D484" si="114">SUM(D485:D497)</f>
        <v>0</v>
      </c>
    </row>
    <row r="485" spans="1:4" s="94" customFormat="1" x14ac:dyDescent="0.2">
      <c r="A485" s="112">
        <v>412100</v>
      </c>
      <c r="B485" s="113" t="s">
        <v>91</v>
      </c>
      <c r="C485" s="114">
        <v>4600</v>
      </c>
      <c r="D485" s="122">
        <v>0</v>
      </c>
    </row>
    <row r="486" spans="1:4" s="94" customFormat="1" ht="40.5" x14ac:dyDescent="0.2">
      <c r="A486" s="112">
        <v>412200</v>
      </c>
      <c r="B486" s="113" t="s">
        <v>214</v>
      </c>
      <c r="C486" s="114">
        <v>44700</v>
      </c>
      <c r="D486" s="122">
        <v>0</v>
      </c>
    </row>
    <row r="487" spans="1:4" s="94" customFormat="1" x14ac:dyDescent="0.2">
      <c r="A487" s="112">
        <v>412300</v>
      </c>
      <c r="B487" s="113" t="s">
        <v>92</v>
      </c>
      <c r="C487" s="114">
        <v>7999.9999999999991</v>
      </c>
      <c r="D487" s="122">
        <v>0</v>
      </c>
    </row>
    <row r="488" spans="1:4" s="94" customFormat="1" x14ac:dyDescent="0.2">
      <c r="A488" s="112">
        <v>412500</v>
      </c>
      <c r="B488" s="113" t="s">
        <v>94</v>
      </c>
      <c r="C488" s="114">
        <v>6800</v>
      </c>
      <c r="D488" s="122">
        <v>0</v>
      </c>
    </row>
    <row r="489" spans="1:4" s="94" customFormat="1" x14ac:dyDescent="0.2">
      <c r="A489" s="112">
        <v>412600</v>
      </c>
      <c r="B489" s="113" t="s">
        <v>215</v>
      </c>
      <c r="C489" s="114">
        <v>9500</v>
      </c>
      <c r="D489" s="122">
        <v>0</v>
      </c>
    </row>
    <row r="490" spans="1:4" s="94" customFormat="1" x14ac:dyDescent="0.2">
      <c r="A490" s="112">
        <v>412700</v>
      </c>
      <c r="B490" s="113" t="s">
        <v>202</v>
      </c>
      <c r="C490" s="114">
        <v>65000</v>
      </c>
      <c r="D490" s="122">
        <v>0</v>
      </c>
    </row>
    <row r="491" spans="1:4" s="94" customFormat="1" x14ac:dyDescent="0.2">
      <c r="A491" s="112">
        <v>412900</v>
      </c>
      <c r="B491" s="117" t="s">
        <v>530</v>
      </c>
      <c r="C491" s="114">
        <v>900</v>
      </c>
      <c r="D491" s="122">
        <v>0</v>
      </c>
    </row>
    <row r="492" spans="1:4" s="94" customFormat="1" x14ac:dyDescent="0.2">
      <c r="A492" s="112">
        <v>412900</v>
      </c>
      <c r="B492" s="117" t="s">
        <v>295</v>
      </c>
      <c r="C492" s="114">
        <v>2200</v>
      </c>
      <c r="D492" s="122">
        <v>0</v>
      </c>
    </row>
    <row r="493" spans="1:4" s="94" customFormat="1" x14ac:dyDescent="0.2">
      <c r="A493" s="112">
        <v>412900</v>
      </c>
      <c r="B493" s="113" t="s">
        <v>495</v>
      </c>
      <c r="C493" s="114">
        <v>101100</v>
      </c>
      <c r="D493" s="122">
        <v>0</v>
      </c>
    </row>
    <row r="494" spans="1:4" s="94" customFormat="1" x14ac:dyDescent="0.2">
      <c r="A494" s="112">
        <v>412900</v>
      </c>
      <c r="B494" s="117" t="s">
        <v>313</v>
      </c>
      <c r="C494" s="114">
        <v>1300</v>
      </c>
      <c r="D494" s="122">
        <v>0</v>
      </c>
    </row>
    <row r="495" spans="1:4" s="94" customFormat="1" x14ac:dyDescent="0.2">
      <c r="A495" s="112">
        <v>412900</v>
      </c>
      <c r="B495" s="117" t="s">
        <v>314</v>
      </c>
      <c r="C495" s="114">
        <v>800</v>
      </c>
      <c r="D495" s="122">
        <v>0</v>
      </c>
    </row>
    <row r="496" spans="1:4" s="94" customFormat="1" x14ac:dyDescent="0.2">
      <c r="A496" s="112">
        <v>412900</v>
      </c>
      <c r="B496" s="117" t="s">
        <v>315</v>
      </c>
      <c r="C496" s="114">
        <v>1300</v>
      </c>
      <c r="D496" s="122">
        <v>0</v>
      </c>
    </row>
    <row r="497" spans="1:4" s="94" customFormat="1" x14ac:dyDescent="0.2">
      <c r="A497" s="112">
        <v>412900</v>
      </c>
      <c r="B497" s="113" t="s">
        <v>297</v>
      </c>
      <c r="C497" s="114">
        <v>100</v>
      </c>
      <c r="D497" s="122">
        <v>0</v>
      </c>
    </row>
    <row r="498" spans="1:4" s="119" customFormat="1" x14ac:dyDescent="0.2">
      <c r="A498" s="110">
        <v>510000</v>
      </c>
      <c r="B498" s="115" t="s">
        <v>151</v>
      </c>
      <c r="C498" s="109">
        <f>C499+C501</f>
        <v>3000</v>
      </c>
      <c r="D498" s="109">
        <f>D499+D501</f>
        <v>0</v>
      </c>
    </row>
    <row r="499" spans="1:4" s="119" customFormat="1" x14ac:dyDescent="0.2">
      <c r="A499" s="110">
        <v>511000</v>
      </c>
      <c r="B499" s="115" t="s">
        <v>152</v>
      </c>
      <c r="C499" s="109">
        <f>C500+0</f>
        <v>3000</v>
      </c>
      <c r="D499" s="109">
        <f>D500+0</f>
        <v>0</v>
      </c>
    </row>
    <row r="500" spans="1:4" s="94" customFormat="1" x14ac:dyDescent="0.2">
      <c r="A500" s="112">
        <v>511300</v>
      </c>
      <c r="B500" s="113" t="s">
        <v>155</v>
      </c>
      <c r="C500" s="114">
        <v>3000</v>
      </c>
      <c r="D500" s="122">
        <v>0</v>
      </c>
    </row>
    <row r="501" spans="1:4" s="119" customFormat="1" x14ac:dyDescent="0.2">
      <c r="A501" s="110">
        <v>516000</v>
      </c>
      <c r="B501" s="115" t="s">
        <v>162</v>
      </c>
      <c r="C501" s="109">
        <f t="shared" ref="C501:D501" si="115">C502</f>
        <v>0</v>
      </c>
      <c r="D501" s="109">
        <f t="shared" si="115"/>
        <v>0</v>
      </c>
    </row>
    <row r="502" spans="1:4" s="94" customFormat="1" x14ac:dyDescent="0.2">
      <c r="A502" s="112">
        <v>516100</v>
      </c>
      <c r="B502" s="113" t="s">
        <v>162</v>
      </c>
      <c r="C502" s="114">
        <v>0</v>
      </c>
      <c r="D502" s="122">
        <v>0</v>
      </c>
    </row>
    <row r="503" spans="1:4" s="119" customFormat="1" x14ac:dyDescent="0.2">
      <c r="A503" s="110">
        <v>630000</v>
      </c>
      <c r="B503" s="115" t="s">
        <v>190</v>
      </c>
      <c r="C503" s="109">
        <f>0+C504</f>
        <v>1200</v>
      </c>
      <c r="D503" s="109">
        <f>0+D504</f>
        <v>0</v>
      </c>
    </row>
    <row r="504" spans="1:4" s="119" customFormat="1" x14ac:dyDescent="0.2">
      <c r="A504" s="110">
        <v>638000</v>
      </c>
      <c r="B504" s="115" t="s">
        <v>126</v>
      </c>
      <c r="C504" s="109">
        <f t="shared" ref="C504:D504" si="116">C505</f>
        <v>1200</v>
      </c>
      <c r="D504" s="109">
        <f t="shared" si="116"/>
        <v>0</v>
      </c>
    </row>
    <row r="505" spans="1:4" s="94" customFormat="1" x14ac:dyDescent="0.2">
      <c r="A505" s="112">
        <v>638100</v>
      </c>
      <c r="B505" s="113" t="s">
        <v>195</v>
      </c>
      <c r="C505" s="114">
        <v>1200</v>
      </c>
      <c r="D505" s="122">
        <v>0</v>
      </c>
    </row>
    <row r="506" spans="1:4" s="94" customFormat="1" x14ac:dyDescent="0.2">
      <c r="A506" s="153"/>
      <c r="B506" s="147" t="s">
        <v>229</v>
      </c>
      <c r="C506" s="151">
        <f>C478+C498+0+C503</f>
        <v>979500</v>
      </c>
      <c r="D506" s="151">
        <f>D478+D498+0+D503</f>
        <v>0</v>
      </c>
    </row>
    <row r="507" spans="1:4" s="94" customFormat="1" x14ac:dyDescent="0.2">
      <c r="A507" s="130"/>
      <c r="B507" s="108"/>
      <c r="C507" s="131"/>
      <c r="D507" s="131"/>
    </row>
    <row r="508" spans="1:4" s="94" customFormat="1" x14ac:dyDescent="0.2">
      <c r="A508" s="107"/>
      <c r="B508" s="108"/>
      <c r="C508" s="114"/>
      <c r="D508" s="114"/>
    </row>
    <row r="509" spans="1:4" s="94" customFormat="1" x14ac:dyDescent="0.2">
      <c r="A509" s="112" t="s">
        <v>550</v>
      </c>
      <c r="B509" s="115"/>
      <c r="C509" s="114"/>
      <c r="D509" s="114"/>
    </row>
    <row r="510" spans="1:4" s="94" customFormat="1" x14ac:dyDescent="0.2">
      <c r="A510" s="112" t="s">
        <v>236</v>
      </c>
      <c r="B510" s="115"/>
      <c r="C510" s="114"/>
      <c r="D510" s="114"/>
    </row>
    <row r="511" spans="1:4" s="94" customFormat="1" x14ac:dyDescent="0.2">
      <c r="A511" s="112" t="s">
        <v>333</v>
      </c>
      <c r="B511" s="115"/>
      <c r="C511" s="114"/>
      <c r="D511" s="114"/>
    </row>
    <row r="512" spans="1:4" s="94" customFormat="1" x14ac:dyDescent="0.2">
      <c r="A512" s="112" t="s">
        <v>529</v>
      </c>
      <c r="B512" s="115"/>
      <c r="C512" s="114"/>
      <c r="D512" s="114"/>
    </row>
    <row r="513" spans="1:4" s="94" customFormat="1" x14ac:dyDescent="0.2">
      <c r="A513" s="112"/>
      <c r="B513" s="143"/>
      <c r="C513" s="131"/>
      <c r="D513" s="131"/>
    </row>
    <row r="514" spans="1:4" s="94" customFormat="1" x14ac:dyDescent="0.2">
      <c r="A514" s="110">
        <v>410000</v>
      </c>
      <c r="B514" s="111" t="s">
        <v>87</v>
      </c>
      <c r="C514" s="109">
        <f t="shared" ref="C514" si="117">C515+C520</f>
        <v>390800</v>
      </c>
      <c r="D514" s="109">
        <f t="shared" ref="D514" si="118">D515+D520</f>
        <v>0</v>
      </c>
    </row>
    <row r="515" spans="1:4" s="94" customFormat="1" x14ac:dyDescent="0.2">
      <c r="A515" s="110">
        <v>411000</v>
      </c>
      <c r="B515" s="111" t="s">
        <v>200</v>
      </c>
      <c r="C515" s="109">
        <f t="shared" ref="C515" si="119">SUM(C516:C519)</f>
        <v>355500</v>
      </c>
      <c r="D515" s="109">
        <f t="shared" ref="D515" si="120">SUM(D516:D519)</f>
        <v>0</v>
      </c>
    </row>
    <row r="516" spans="1:4" s="94" customFormat="1" x14ac:dyDescent="0.2">
      <c r="A516" s="112">
        <v>411100</v>
      </c>
      <c r="B516" s="113" t="s">
        <v>88</v>
      </c>
      <c r="C516" s="114">
        <v>342000</v>
      </c>
      <c r="D516" s="122">
        <v>0</v>
      </c>
    </row>
    <row r="517" spans="1:4" s="94" customFormat="1" ht="40.5" x14ac:dyDescent="0.2">
      <c r="A517" s="112">
        <v>411200</v>
      </c>
      <c r="B517" s="113" t="s">
        <v>213</v>
      </c>
      <c r="C517" s="114">
        <v>4000</v>
      </c>
      <c r="D517" s="122">
        <v>0</v>
      </c>
    </row>
    <row r="518" spans="1:4" s="94" customFormat="1" ht="40.5" x14ac:dyDescent="0.2">
      <c r="A518" s="112">
        <v>411300</v>
      </c>
      <c r="B518" s="113" t="s">
        <v>89</v>
      </c>
      <c r="C518" s="114">
        <v>6000</v>
      </c>
      <c r="D518" s="122">
        <v>0</v>
      </c>
    </row>
    <row r="519" spans="1:4" s="94" customFormat="1" x14ac:dyDescent="0.2">
      <c r="A519" s="112">
        <v>411400</v>
      </c>
      <c r="B519" s="113" t="s">
        <v>90</v>
      </c>
      <c r="C519" s="114">
        <v>3500</v>
      </c>
      <c r="D519" s="122">
        <v>0</v>
      </c>
    </row>
    <row r="520" spans="1:4" s="94" customFormat="1" x14ac:dyDescent="0.2">
      <c r="A520" s="110">
        <v>412000</v>
      </c>
      <c r="B520" s="115" t="s">
        <v>205</v>
      </c>
      <c r="C520" s="109">
        <f>SUM(C521:C526)</f>
        <v>35300</v>
      </c>
      <c r="D520" s="109">
        <f>SUM(D521:D526)</f>
        <v>0</v>
      </c>
    </row>
    <row r="521" spans="1:4" s="94" customFormat="1" ht="40.5" x14ac:dyDescent="0.2">
      <c r="A521" s="112">
        <v>412200</v>
      </c>
      <c r="B521" s="113" t="s">
        <v>214</v>
      </c>
      <c r="C521" s="114">
        <v>13500</v>
      </c>
      <c r="D521" s="122">
        <v>0</v>
      </c>
    </row>
    <row r="522" spans="1:4" s="94" customFormat="1" x14ac:dyDescent="0.2">
      <c r="A522" s="112">
        <v>412300</v>
      </c>
      <c r="B522" s="113" t="s">
        <v>92</v>
      </c>
      <c r="C522" s="114">
        <v>3500</v>
      </c>
      <c r="D522" s="122">
        <v>0</v>
      </c>
    </row>
    <row r="523" spans="1:4" s="94" customFormat="1" x14ac:dyDescent="0.2">
      <c r="A523" s="112">
        <v>412700</v>
      </c>
      <c r="B523" s="113" t="s">
        <v>202</v>
      </c>
      <c r="C523" s="114">
        <v>2400</v>
      </c>
      <c r="D523" s="122">
        <v>0</v>
      </c>
    </row>
    <row r="524" spans="1:4" s="94" customFormat="1" x14ac:dyDescent="0.2">
      <c r="A524" s="112">
        <v>412900</v>
      </c>
      <c r="B524" s="117" t="s">
        <v>295</v>
      </c>
      <c r="C524" s="114">
        <v>15900</v>
      </c>
      <c r="D524" s="122">
        <v>0</v>
      </c>
    </row>
    <row r="525" spans="1:4" s="94" customFormat="1" x14ac:dyDescent="0.2">
      <c r="A525" s="112">
        <v>412900</v>
      </c>
      <c r="B525" s="117" t="s">
        <v>313</v>
      </c>
      <c r="C525" s="114">
        <v>0</v>
      </c>
      <c r="D525" s="122">
        <v>0</v>
      </c>
    </row>
    <row r="526" spans="1:4" s="94" customFormat="1" x14ac:dyDescent="0.2">
      <c r="A526" s="112">
        <v>412900</v>
      </c>
      <c r="B526" s="117" t="s">
        <v>315</v>
      </c>
      <c r="C526" s="114">
        <v>0</v>
      </c>
      <c r="D526" s="122">
        <v>0</v>
      </c>
    </row>
    <row r="527" spans="1:4" s="119" customFormat="1" x14ac:dyDescent="0.2">
      <c r="A527" s="110">
        <v>510000</v>
      </c>
      <c r="B527" s="115" t="s">
        <v>151</v>
      </c>
      <c r="C527" s="109">
        <f t="shared" ref="C527:C528" si="121">C528</f>
        <v>2000</v>
      </c>
      <c r="D527" s="109">
        <f t="shared" ref="D527:D528" si="122">D528</f>
        <v>0</v>
      </c>
    </row>
    <row r="528" spans="1:4" s="119" customFormat="1" x14ac:dyDescent="0.2">
      <c r="A528" s="110">
        <v>511000</v>
      </c>
      <c r="B528" s="115" t="s">
        <v>152</v>
      </c>
      <c r="C528" s="109">
        <f t="shared" si="121"/>
        <v>2000</v>
      </c>
      <c r="D528" s="109">
        <f t="shared" si="122"/>
        <v>0</v>
      </c>
    </row>
    <row r="529" spans="1:4" s="94" customFormat="1" x14ac:dyDescent="0.2">
      <c r="A529" s="112">
        <v>511300</v>
      </c>
      <c r="B529" s="113" t="s">
        <v>155</v>
      </c>
      <c r="C529" s="114">
        <v>2000</v>
      </c>
      <c r="D529" s="122">
        <v>0</v>
      </c>
    </row>
    <row r="530" spans="1:4" s="119" customFormat="1" x14ac:dyDescent="0.2">
      <c r="A530" s="110">
        <v>630000</v>
      </c>
      <c r="B530" s="115" t="s">
        <v>190</v>
      </c>
      <c r="C530" s="109">
        <f t="shared" ref="C530:C531" si="123">C531</f>
        <v>28600</v>
      </c>
      <c r="D530" s="109">
        <f t="shared" ref="D530:D531" si="124">D531</f>
        <v>0</v>
      </c>
    </row>
    <row r="531" spans="1:4" s="119" customFormat="1" x14ac:dyDescent="0.2">
      <c r="A531" s="110">
        <v>638000</v>
      </c>
      <c r="B531" s="115" t="s">
        <v>126</v>
      </c>
      <c r="C531" s="109">
        <f t="shared" si="123"/>
        <v>28600</v>
      </c>
      <c r="D531" s="109">
        <f t="shared" si="124"/>
        <v>0</v>
      </c>
    </row>
    <row r="532" spans="1:4" s="94" customFormat="1" x14ac:dyDescent="0.2">
      <c r="A532" s="112">
        <v>638100</v>
      </c>
      <c r="B532" s="113" t="s">
        <v>195</v>
      </c>
      <c r="C532" s="114">
        <v>28600</v>
      </c>
      <c r="D532" s="122">
        <v>0</v>
      </c>
    </row>
    <row r="533" spans="1:4" s="94" customFormat="1" x14ac:dyDescent="0.2">
      <c r="A533" s="153"/>
      <c r="B533" s="147" t="s">
        <v>229</v>
      </c>
      <c r="C533" s="151">
        <f>C514+C527+C530</f>
        <v>421400</v>
      </c>
      <c r="D533" s="151">
        <f>D514+D527+D530</f>
        <v>0</v>
      </c>
    </row>
    <row r="534" spans="1:4" s="94" customFormat="1" x14ac:dyDescent="0.2">
      <c r="A534" s="130"/>
      <c r="B534" s="108"/>
      <c r="C534" s="131"/>
      <c r="D534" s="131"/>
    </row>
    <row r="535" spans="1:4" s="94" customFormat="1" x14ac:dyDescent="0.2">
      <c r="A535" s="107"/>
      <c r="B535" s="108"/>
      <c r="C535" s="114"/>
      <c r="D535" s="114"/>
    </row>
    <row r="536" spans="1:4" s="94" customFormat="1" x14ac:dyDescent="0.2">
      <c r="A536" s="112" t="s">
        <v>551</v>
      </c>
      <c r="B536" s="115"/>
      <c r="C536" s="114"/>
      <c r="D536" s="114"/>
    </row>
    <row r="537" spans="1:4" s="94" customFormat="1" x14ac:dyDescent="0.2">
      <c r="A537" s="112" t="s">
        <v>236</v>
      </c>
      <c r="B537" s="115"/>
      <c r="C537" s="114"/>
      <c r="D537" s="114"/>
    </row>
    <row r="538" spans="1:4" s="94" customFormat="1" x14ac:dyDescent="0.2">
      <c r="A538" s="112" t="s">
        <v>334</v>
      </c>
      <c r="B538" s="115"/>
      <c r="C538" s="114"/>
      <c r="D538" s="114"/>
    </row>
    <row r="539" spans="1:4" s="94" customFormat="1" x14ac:dyDescent="0.2">
      <c r="A539" s="112" t="s">
        <v>529</v>
      </c>
      <c r="B539" s="115"/>
      <c r="C539" s="114"/>
      <c r="D539" s="114"/>
    </row>
    <row r="540" spans="1:4" s="94" customFormat="1" x14ac:dyDescent="0.2">
      <c r="A540" s="112"/>
      <c r="B540" s="143"/>
      <c r="C540" s="131"/>
      <c r="D540" s="131"/>
    </row>
    <row r="541" spans="1:4" s="94" customFormat="1" x14ac:dyDescent="0.2">
      <c r="A541" s="110">
        <v>410000</v>
      </c>
      <c r="B541" s="111" t="s">
        <v>87</v>
      </c>
      <c r="C541" s="109">
        <f>C542+C547+0</f>
        <v>608400</v>
      </c>
      <c r="D541" s="109">
        <f>D542+D547+0</f>
        <v>0</v>
      </c>
    </row>
    <row r="542" spans="1:4" s="94" customFormat="1" x14ac:dyDescent="0.2">
      <c r="A542" s="110">
        <v>411000</v>
      </c>
      <c r="B542" s="111" t="s">
        <v>200</v>
      </c>
      <c r="C542" s="109">
        <f t="shared" ref="C542" si="125">SUM(C543:C546)</f>
        <v>564500</v>
      </c>
      <c r="D542" s="109">
        <f t="shared" ref="D542" si="126">SUM(D543:D546)</f>
        <v>0</v>
      </c>
    </row>
    <row r="543" spans="1:4" s="94" customFormat="1" x14ac:dyDescent="0.2">
      <c r="A543" s="112">
        <v>411100</v>
      </c>
      <c r="B543" s="113" t="s">
        <v>88</v>
      </c>
      <c r="C543" s="114">
        <v>541000</v>
      </c>
      <c r="D543" s="122">
        <v>0</v>
      </c>
    </row>
    <row r="544" spans="1:4" s="94" customFormat="1" ht="40.5" x14ac:dyDescent="0.2">
      <c r="A544" s="112">
        <v>411200</v>
      </c>
      <c r="B544" s="113" t="s">
        <v>213</v>
      </c>
      <c r="C544" s="114">
        <v>15000</v>
      </c>
      <c r="D544" s="122">
        <v>0</v>
      </c>
    </row>
    <row r="545" spans="1:4" s="94" customFormat="1" ht="40.5" x14ac:dyDescent="0.2">
      <c r="A545" s="112">
        <v>411300</v>
      </c>
      <c r="B545" s="113" t="s">
        <v>89</v>
      </c>
      <c r="C545" s="114">
        <v>4000</v>
      </c>
      <c r="D545" s="122">
        <v>0</v>
      </c>
    </row>
    <row r="546" spans="1:4" s="94" customFormat="1" x14ac:dyDescent="0.2">
      <c r="A546" s="112">
        <v>411400</v>
      </c>
      <c r="B546" s="113" t="s">
        <v>90</v>
      </c>
      <c r="C546" s="114">
        <v>4500</v>
      </c>
      <c r="D546" s="122">
        <v>0</v>
      </c>
    </row>
    <row r="547" spans="1:4" s="94" customFormat="1" x14ac:dyDescent="0.2">
      <c r="A547" s="110">
        <v>412000</v>
      </c>
      <c r="B547" s="115" t="s">
        <v>205</v>
      </c>
      <c r="C547" s="109">
        <f t="shared" ref="C547" si="127">SUM(C548:C557)</f>
        <v>43900</v>
      </c>
      <c r="D547" s="109">
        <f t="shared" ref="D547" si="128">SUM(D548:D557)</f>
        <v>0</v>
      </c>
    </row>
    <row r="548" spans="1:4" s="94" customFormat="1" ht="40.5" x14ac:dyDescent="0.2">
      <c r="A548" s="112">
        <v>412200</v>
      </c>
      <c r="B548" s="113" t="s">
        <v>214</v>
      </c>
      <c r="C548" s="114">
        <v>6000</v>
      </c>
      <c r="D548" s="122">
        <v>0</v>
      </c>
    </row>
    <row r="549" spans="1:4" s="94" customFormat="1" x14ac:dyDescent="0.2">
      <c r="A549" s="112">
        <v>412300</v>
      </c>
      <c r="B549" s="113" t="s">
        <v>92</v>
      </c>
      <c r="C549" s="114">
        <v>4500</v>
      </c>
      <c r="D549" s="122">
        <v>0</v>
      </c>
    </row>
    <row r="550" spans="1:4" s="94" customFormat="1" x14ac:dyDescent="0.2">
      <c r="A550" s="112">
        <v>412500</v>
      </c>
      <c r="B550" s="113" t="s">
        <v>94</v>
      </c>
      <c r="C550" s="114">
        <v>4000</v>
      </c>
      <c r="D550" s="122">
        <v>0</v>
      </c>
    </row>
    <row r="551" spans="1:4" s="94" customFormat="1" x14ac:dyDescent="0.2">
      <c r="A551" s="112">
        <v>412600</v>
      </c>
      <c r="B551" s="113" t="s">
        <v>215</v>
      </c>
      <c r="C551" s="114">
        <v>8500</v>
      </c>
      <c r="D551" s="122">
        <v>0</v>
      </c>
    </row>
    <row r="552" spans="1:4" s="94" customFormat="1" x14ac:dyDescent="0.2">
      <c r="A552" s="112">
        <v>412700</v>
      </c>
      <c r="B552" s="113" t="s">
        <v>202</v>
      </c>
      <c r="C552" s="114">
        <v>3999.9999999999995</v>
      </c>
      <c r="D552" s="122">
        <v>0</v>
      </c>
    </row>
    <row r="553" spans="1:4" s="94" customFormat="1" x14ac:dyDescent="0.2">
      <c r="A553" s="112">
        <v>412900</v>
      </c>
      <c r="B553" s="117" t="s">
        <v>530</v>
      </c>
      <c r="C553" s="114">
        <v>200</v>
      </c>
      <c r="D553" s="122">
        <v>0</v>
      </c>
    </row>
    <row r="554" spans="1:4" s="94" customFormat="1" x14ac:dyDescent="0.2">
      <c r="A554" s="112">
        <v>412900</v>
      </c>
      <c r="B554" s="117" t="s">
        <v>295</v>
      </c>
      <c r="C554" s="114">
        <v>15000</v>
      </c>
      <c r="D554" s="122">
        <v>0</v>
      </c>
    </row>
    <row r="555" spans="1:4" s="94" customFormat="1" x14ac:dyDescent="0.2">
      <c r="A555" s="112">
        <v>412900</v>
      </c>
      <c r="B555" s="117" t="s">
        <v>313</v>
      </c>
      <c r="C555" s="114">
        <v>300</v>
      </c>
      <c r="D555" s="122">
        <v>0</v>
      </c>
    </row>
    <row r="556" spans="1:4" s="94" customFormat="1" x14ac:dyDescent="0.2">
      <c r="A556" s="112">
        <v>412900</v>
      </c>
      <c r="B556" s="117" t="s">
        <v>314</v>
      </c>
      <c r="C556" s="114">
        <v>500</v>
      </c>
      <c r="D556" s="122">
        <v>0</v>
      </c>
    </row>
    <row r="557" spans="1:4" s="94" customFormat="1" x14ac:dyDescent="0.2">
      <c r="A557" s="112">
        <v>412900</v>
      </c>
      <c r="B557" s="117" t="s">
        <v>315</v>
      </c>
      <c r="C557" s="114">
        <v>900</v>
      </c>
      <c r="D557" s="122">
        <v>0</v>
      </c>
    </row>
    <row r="558" spans="1:4" s="94" customFormat="1" x14ac:dyDescent="0.2">
      <c r="A558" s="110">
        <v>510000</v>
      </c>
      <c r="B558" s="115" t="s">
        <v>151</v>
      </c>
      <c r="C558" s="109">
        <f>0+C559</f>
        <v>1000</v>
      </c>
      <c r="D558" s="109">
        <f>0+D559</f>
        <v>0</v>
      </c>
    </row>
    <row r="559" spans="1:4" s="94" customFormat="1" x14ac:dyDescent="0.2">
      <c r="A559" s="110">
        <v>516000</v>
      </c>
      <c r="B559" s="115" t="s">
        <v>162</v>
      </c>
      <c r="C559" s="109">
        <f t="shared" ref="C559:D559" si="129">C560</f>
        <v>1000</v>
      </c>
      <c r="D559" s="109">
        <f t="shared" si="129"/>
        <v>0</v>
      </c>
    </row>
    <row r="560" spans="1:4" s="94" customFormat="1" x14ac:dyDescent="0.2">
      <c r="A560" s="112">
        <v>516100</v>
      </c>
      <c r="B560" s="113" t="s">
        <v>162</v>
      </c>
      <c r="C560" s="114">
        <v>1000</v>
      </c>
      <c r="D560" s="122">
        <v>0</v>
      </c>
    </row>
    <row r="561" spans="1:4" s="119" customFormat="1" x14ac:dyDescent="0.2">
      <c r="A561" s="110">
        <v>630000</v>
      </c>
      <c r="B561" s="115" t="s">
        <v>190</v>
      </c>
      <c r="C561" s="109">
        <f>0+C562</f>
        <v>0</v>
      </c>
      <c r="D561" s="109">
        <f>0+D562</f>
        <v>0</v>
      </c>
    </row>
    <row r="562" spans="1:4" s="119" customFormat="1" x14ac:dyDescent="0.2">
      <c r="A562" s="110">
        <v>638000</v>
      </c>
      <c r="B562" s="115" t="s">
        <v>126</v>
      </c>
      <c r="C562" s="109">
        <f t="shared" ref="C562:D562" si="130">C563</f>
        <v>0</v>
      </c>
      <c r="D562" s="109">
        <f t="shared" si="130"/>
        <v>0</v>
      </c>
    </row>
    <row r="563" spans="1:4" s="94" customFormat="1" x14ac:dyDescent="0.2">
      <c r="A563" s="112">
        <v>638100</v>
      </c>
      <c r="B563" s="113" t="s">
        <v>195</v>
      </c>
      <c r="C563" s="114">
        <v>0</v>
      </c>
      <c r="D563" s="122">
        <v>0</v>
      </c>
    </row>
    <row r="564" spans="1:4" s="94" customFormat="1" x14ac:dyDescent="0.2">
      <c r="A564" s="153"/>
      <c r="B564" s="147" t="s">
        <v>229</v>
      </c>
      <c r="C564" s="151">
        <f>C541+C558+C561+0</f>
        <v>609400</v>
      </c>
      <c r="D564" s="151">
        <f>D541+D558+D561+0</f>
        <v>0</v>
      </c>
    </row>
    <row r="565" spans="1:4" s="94" customFormat="1" x14ac:dyDescent="0.2">
      <c r="A565" s="130"/>
      <c r="B565" s="108"/>
      <c r="C565" s="131"/>
      <c r="D565" s="131"/>
    </row>
    <row r="566" spans="1:4" s="94" customFormat="1" x14ac:dyDescent="0.2">
      <c r="A566" s="107"/>
      <c r="B566" s="108"/>
      <c r="C566" s="114"/>
      <c r="D566" s="114"/>
    </row>
    <row r="567" spans="1:4" s="94" customFormat="1" x14ac:dyDescent="0.2">
      <c r="A567" s="112" t="s">
        <v>552</v>
      </c>
      <c r="B567" s="115"/>
      <c r="C567" s="114"/>
      <c r="D567" s="114"/>
    </row>
    <row r="568" spans="1:4" s="94" customFormat="1" x14ac:dyDescent="0.2">
      <c r="A568" s="112" t="s">
        <v>236</v>
      </c>
      <c r="B568" s="115"/>
      <c r="C568" s="114"/>
      <c r="D568" s="114"/>
    </row>
    <row r="569" spans="1:4" s="94" customFormat="1" x14ac:dyDescent="0.2">
      <c r="A569" s="112" t="s">
        <v>335</v>
      </c>
      <c r="B569" s="115"/>
      <c r="C569" s="114"/>
      <c r="D569" s="114"/>
    </row>
    <row r="570" spans="1:4" s="94" customFormat="1" x14ac:dyDescent="0.2">
      <c r="A570" s="112" t="s">
        <v>529</v>
      </c>
      <c r="B570" s="115"/>
      <c r="C570" s="114"/>
      <c r="D570" s="114"/>
    </row>
    <row r="571" spans="1:4" s="94" customFormat="1" x14ac:dyDescent="0.2">
      <c r="A571" s="112"/>
      <c r="B571" s="143"/>
      <c r="C571" s="131"/>
      <c r="D571" s="131"/>
    </row>
    <row r="572" spans="1:4" s="94" customFormat="1" x14ac:dyDescent="0.2">
      <c r="A572" s="110">
        <v>410000</v>
      </c>
      <c r="B572" s="111" t="s">
        <v>87</v>
      </c>
      <c r="C572" s="109">
        <f>C573+C577+C587</f>
        <v>219800</v>
      </c>
      <c r="D572" s="109">
        <f>D573+D577+D587</f>
        <v>0</v>
      </c>
    </row>
    <row r="573" spans="1:4" s="94" customFormat="1" x14ac:dyDescent="0.2">
      <c r="A573" s="110">
        <v>411000</v>
      </c>
      <c r="B573" s="111" t="s">
        <v>200</v>
      </c>
      <c r="C573" s="109">
        <f t="shared" ref="C573" si="131">SUM(C574:C576)</f>
        <v>109300</v>
      </c>
      <c r="D573" s="109">
        <f t="shared" ref="D573" si="132">SUM(D574:D576)</f>
        <v>0</v>
      </c>
    </row>
    <row r="574" spans="1:4" s="94" customFormat="1" x14ac:dyDescent="0.2">
      <c r="A574" s="112">
        <v>411100</v>
      </c>
      <c r="B574" s="113" t="s">
        <v>88</v>
      </c>
      <c r="C574" s="114">
        <v>90000</v>
      </c>
      <c r="D574" s="122">
        <v>0</v>
      </c>
    </row>
    <row r="575" spans="1:4" s="94" customFormat="1" ht="40.5" x14ac:dyDescent="0.2">
      <c r="A575" s="112">
        <v>411200</v>
      </c>
      <c r="B575" s="113" t="s">
        <v>213</v>
      </c>
      <c r="C575" s="114">
        <v>6800</v>
      </c>
      <c r="D575" s="122">
        <v>0</v>
      </c>
    </row>
    <row r="576" spans="1:4" s="94" customFormat="1" x14ac:dyDescent="0.2">
      <c r="A576" s="112">
        <v>411400</v>
      </c>
      <c r="B576" s="113" t="s">
        <v>90</v>
      </c>
      <c r="C576" s="114">
        <v>12500</v>
      </c>
      <c r="D576" s="122">
        <v>0</v>
      </c>
    </row>
    <row r="577" spans="1:4" s="94" customFormat="1" x14ac:dyDescent="0.2">
      <c r="A577" s="110">
        <v>412000</v>
      </c>
      <c r="B577" s="115" t="s">
        <v>205</v>
      </c>
      <c r="C577" s="109">
        <f>SUM(C578:C586)</f>
        <v>35300</v>
      </c>
      <c r="D577" s="109">
        <f>SUM(D578:D586)</f>
        <v>0</v>
      </c>
    </row>
    <row r="578" spans="1:4" s="94" customFormat="1" ht="40.5" x14ac:dyDescent="0.2">
      <c r="A578" s="112">
        <v>412200</v>
      </c>
      <c r="B578" s="113" t="s">
        <v>214</v>
      </c>
      <c r="C578" s="114">
        <v>2500</v>
      </c>
      <c r="D578" s="122">
        <v>0</v>
      </c>
    </row>
    <row r="579" spans="1:4" s="94" customFormat="1" x14ac:dyDescent="0.2">
      <c r="A579" s="112">
        <v>412300</v>
      </c>
      <c r="B579" s="113" t="s">
        <v>92</v>
      </c>
      <c r="C579" s="114">
        <v>4500</v>
      </c>
      <c r="D579" s="122">
        <v>0</v>
      </c>
    </row>
    <row r="580" spans="1:4" s="94" customFormat="1" x14ac:dyDescent="0.2">
      <c r="A580" s="112">
        <v>412500</v>
      </c>
      <c r="B580" s="113" t="s">
        <v>94</v>
      </c>
      <c r="C580" s="114">
        <v>3000</v>
      </c>
      <c r="D580" s="122">
        <v>0</v>
      </c>
    </row>
    <row r="581" spans="1:4" s="94" customFormat="1" x14ac:dyDescent="0.2">
      <c r="A581" s="112">
        <v>412600</v>
      </c>
      <c r="B581" s="113" t="s">
        <v>215</v>
      </c>
      <c r="C581" s="114">
        <v>6000</v>
      </c>
      <c r="D581" s="122">
        <v>0</v>
      </c>
    </row>
    <row r="582" spans="1:4" s="94" customFormat="1" x14ac:dyDescent="0.2">
      <c r="A582" s="112">
        <v>412700</v>
      </c>
      <c r="B582" s="113" t="s">
        <v>202</v>
      </c>
      <c r="C582" s="114">
        <v>1000</v>
      </c>
      <c r="D582" s="122">
        <v>0</v>
      </c>
    </row>
    <row r="583" spans="1:4" s="94" customFormat="1" x14ac:dyDescent="0.2">
      <c r="A583" s="112">
        <v>412900</v>
      </c>
      <c r="B583" s="113" t="s">
        <v>295</v>
      </c>
      <c r="C583" s="114">
        <v>17000</v>
      </c>
      <c r="D583" s="122">
        <v>0</v>
      </c>
    </row>
    <row r="584" spans="1:4" s="94" customFormat="1" x14ac:dyDescent="0.2">
      <c r="A584" s="112">
        <v>412900</v>
      </c>
      <c r="B584" s="113" t="s">
        <v>313</v>
      </c>
      <c r="C584" s="114">
        <v>800</v>
      </c>
      <c r="D584" s="122">
        <v>0</v>
      </c>
    </row>
    <row r="585" spans="1:4" s="94" customFormat="1" x14ac:dyDescent="0.2">
      <c r="A585" s="112">
        <v>412900</v>
      </c>
      <c r="B585" s="117" t="s">
        <v>314</v>
      </c>
      <c r="C585" s="114">
        <v>400</v>
      </c>
      <c r="D585" s="122">
        <v>0</v>
      </c>
    </row>
    <row r="586" spans="1:4" s="94" customFormat="1" x14ac:dyDescent="0.2">
      <c r="A586" s="112">
        <v>412900</v>
      </c>
      <c r="B586" s="113" t="s">
        <v>315</v>
      </c>
      <c r="C586" s="114">
        <v>100</v>
      </c>
      <c r="D586" s="122">
        <v>0</v>
      </c>
    </row>
    <row r="587" spans="1:4" s="119" customFormat="1" x14ac:dyDescent="0.2">
      <c r="A587" s="110">
        <v>419000</v>
      </c>
      <c r="B587" s="115" t="s">
        <v>210</v>
      </c>
      <c r="C587" s="109">
        <f t="shared" ref="C587:D587" si="133">C588</f>
        <v>75200</v>
      </c>
      <c r="D587" s="109">
        <f t="shared" si="133"/>
        <v>0</v>
      </c>
    </row>
    <row r="588" spans="1:4" s="94" customFormat="1" x14ac:dyDescent="0.2">
      <c r="A588" s="112">
        <v>419100</v>
      </c>
      <c r="B588" s="113" t="s">
        <v>210</v>
      </c>
      <c r="C588" s="114">
        <v>75200</v>
      </c>
      <c r="D588" s="122">
        <v>0</v>
      </c>
    </row>
    <row r="589" spans="1:4" s="119" customFormat="1" x14ac:dyDescent="0.2">
      <c r="A589" s="110">
        <v>510000</v>
      </c>
      <c r="B589" s="115" t="s">
        <v>151</v>
      </c>
      <c r="C589" s="109">
        <f t="shared" ref="C589" si="134">C590+C592</f>
        <v>1500</v>
      </c>
      <c r="D589" s="109">
        <f t="shared" ref="D589" si="135">D590+D592</f>
        <v>0</v>
      </c>
    </row>
    <row r="590" spans="1:4" s="119" customFormat="1" x14ac:dyDescent="0.2">
      <c r="A590" s="110">
        <v>511000</v>
      </c>
      <c r="B590" s="115" t="s">
        <v>152</v>
      </c>
      <c r="C590" s="109">
        <f>C591</f>
        <v>0</v>
      </c>
      <c r="D590" s="109">
        <f t="shared" ref="D590" si="136">D591</f>
        <v>0</v>
      </c>
    </row>
    <row r="591" spans="1:4" s="94" customFormat="1" x14ac:dyDescent="0.2">
      <c r="A591" s="112">
        <v>511300</v>
      </c>
      <c r="B591" s="113" t="s">
        <v>155</v>
      </c>
      <c r="C591" s="114">
        <v>0</v>
      </c>
      <c r="D591" s="122">
        <v>0</v>
      </c>
    </row>
    <row r="592" spans="1:4" s="119" customFormat="1" x14ac:dyDescent="0.2">
      <c r="A592" s="110">
        <v>516000</v>
      </c>
      <c r="B592" s="115" t="s">
        <v>162</v>
      </c>
      <c r="C592" s="109">
        <f t="shared" ref="C592:D592" si="137">C593</f>
        <v>1500</v>
      </c>
      <c r="D592" s="109">
        <f t="shared" si="137"/>
        <v>0</v>
      </c>
    </row>
    <row r="593" spans="1:4" s="94" customFormat="1" x14ac:dyDescent="0.2">
      <c r="A593" s="112">
        <v>516100</v>
      </c>
      <c r="B593" s="113" t="s">
        <v>162</v>
      </c>
      <c r="C593" s="114">
        <v>1500</v>
      </c>
      <c r="D593" s="122">
        <v>0</v>
      </c>
    </row>
    <row r="594" spans="1:4" s="94" customFormat="1" x14ac:dyDescent="0.2">
      <c r="A594" s="153"/>
      <c r="B594" s="147" t="s">
        <v>229</v>
      </c>
      <c r="C594" s="151">
        <f>C572+C589</f>
        <v>221300</v>
      </c>
      <c r="D594" s="151">
        <f>D572+D589</f>
        <v>0</v>
      </c>
    </row>
    <row r="595" spans="1:4" s="94" customFormat="1" x14ac:dyDescent="0.2">
      <c r="A595" s="130"/>
      <c r="B595" s="108"/>
      <c r="C595" s="131"/>
      <c r="D595" s="131"/>
    </row>
    <row r="596" spans="1:4" s="94" customFormat="1" x14ac:dyDescent="0.2">
      <c r="A596" s="107"/>
      <c r="B596" s="108"/>
      <c r="C596" s="114"/>
      <c r="D596" s="114"/>
    </row>
    <row r="597" spans="1:4" s="94" customFormat="1" x14ac:dyDescent="0.2">
      <c r="A597" s="112" t="s">
        <v>553</v>
      </c>
      <c r="B597" s="115"/>
      <c r="C597" s="114"/>
      <c r="D597" s="114"/>
    </row>
    <row r="598" spans="1:4" s="94" customFormat="1" x14ac:dyDescent="0.2">
      <c r="A598" s="112" t="s">
        <v>236</v>
      </c>
      <c r="B598" s="115"/>
      <c r="C598" s="114"/>
      <c r="D598" s="114"/>
    </row>
    <row r="599" spans="1:4" s="94" customFormat="1" x14ac:dyDescent="0.2">
      <c r="A599" s="112" t="s">
        <v>336</v>
      </c>
      <c r="B599" s="115"/>
      <c r="C599" s="114"/>
      <c r="D599" s="114"/>
    </row>
    <row r="600" spans="1:4" s="94" customFormat="1" x14ac:dyDescent="0.2">
      <c r="A600" s="112" t="s">
        <v>554</v>
      </c>
      <c r="B600" s="115"/>
      <c r="C600" s="114"/>
      <c r="D600" s="114"/>
    </row>
    <row r="601" spans="1:4" s="94" customFormat="1" x14ac:dyDescent="0.2">
      <c r="A601" s="112"/>
      <c r="B601" s="143"/>
      <c r="C601" s="131"/>
      <c r="D601" s="131"/>
    </row>
    <row r="602" spans="1:4" s="94" customFormat="1" x14ac:dyDescent="0.2">
      <c r="A602" s="110">
        <v>410000</v>
      </c>
      <c r="B602" s="111" t="s">
        <v>87</v>
      </c>
      <c r="C602" s="109">
        <f>C603+C608</f>
        <v>18047100</v>
      </c>
      <c r="D602" s="109">
        <f t="shared" ref="D602" si="138">D603+D608</f>
        <v>38000</v>
      </c>
    </row>
    <row r="603" spans="1:4" s="94" customFormat="1" x14ac:dyDescent="0.2">
      <c r="A603" s="110">
        <v>411000</v>
      </c>
      <c r="B603" s="111" t="s">
        <v>200</v>
      </c>
      <c r="C603" s="109">
        <f>SUM(C604:C607)</f>
        <v>16302000</v>
      </c>
      <c r="D603" s="109">
        <f t="shared" ref="D603" si="139">SUM(D604:D607)</f>
        <v>0</v>
      </c>
    </row>
    <row r="604" spans="1:4" s="94" customFormat="1" x14ac:dyDescent="0.2">
      <c r="A604" s="112">
        <v>411100</v>
      </c>
      <c r="B604" s="113" t="s">
        <v>88</v>
      </c>
      <c r="C604" s="114">
        <v>15092000</v>
      </c>
      <c r="D604" s="122">
        <v>0</v>
      </c>
    </row>
    <row r="605" spans="1:4" s="94" customFormat="1" ht="40.5" x14ac:dyDescent="0.2">
      <c r="A605" s="112">
        <v>411200</v>
      </c>
      <c r="B605" s="113" t="s">
        <v>213</v>
      </c>
      <c r="C605" s="114">
        <v>420000</v>
      </c>
      <c r="D605" s="122">
        <v>0</v>
      </c>
    </row>
    <row r="606" spans="1:4" s="94" customFormat="1" ht="40.5" x14ac:dyDescent="0.2">
      <c r="A606" s="112">
        <v>411300</v>
      </c>
      <c r="B606" s="113" t="s">
        <v>89</v>
      </c>
      <c r="C606" s="114">
        <v>600000</v>
      </c>
      <c r="D606" s="122">
        <v>0</v>
      </c>
    </row>
    <row r="607" spans="1:4" s="94" customFormat="1" x14ac:dyDescent="0.2">
      <c r="A607" s="112">
        <v>411400</v>
      </c>
      <c r="B607" s="113" t="s">
        <v>90</v>
      </c>
      <c r="C607" s="114">
        <v>190000</v>
      </c>
      <c r="D607" s="122">
        <v>0</v>
      </c>
    </row>
    <row r="608" spans="1:4" s="94" customFormat="1" x14ac:dyDescent="0.2">
      <c r="A608" s="110">
        <v>412000</v>
      </c>
      <c r="B608" s="115" t="s">
        <v>205</v>
      </c>
      <c r="C608" s="109">
        <f t="shared" ref="C608" si="140">SUM(C609:C621)</f>
        <v>1745100</v>
      </c>
      <c r="D608" s="109">
        <f t="shared" ref="D608" si="141">SUM(D609:D621)</f>
        <v>38000</v>
      </c>
    </row>
    <row r="609" spans="1:4" s="94" customFormat="1" x14ac:dyDescent="0.2">
      <c r="A609" s="112">
        <v>412100</v>
      </c>
      <c r="B609" s="113" t="s">
        <v>91</v>
      </c>
      <c r="C609" s="114">
        <v>244300</v>
      </c>
      <c r="D609" s="122">
        <v>0</v>
      </c>
    </row>
    <row r="610" spans="1:4" s="94" customFormat="1" ht="40.5" x14ac:dyDescent="0.2">
      <c r="A610" s="112">
        <v>412200</v>
      </c>
      <c r="B610" s="113" t="s">
        <v>214</v>
      </c>
      <c r="C610" s="114">
        <v>520000</v>
      </c>
      <c r="D610" s="122">
        <v>0</v>
      </c>
    </row>
    <row r="611" spans="1:4" s="94" customFormat="1" x14ac:dyDescent="0.2">
      <c r="A611" s="112">
        <v>412300</v>
      </c>
      <c r="B611" s="113" t="s">
        <v>92</v>
      </c>
      <c r="C611" s="114">
        <v>135000</v>
      </c>
      <c r="D611" s="122">
        <v>0</v>
      </c>
    </row>
    <row r="612" spans="1:4" s="94" customFormat="1" x14ac:dyDescent="0.2">
      <c r="A612" s="112">
        <v>412500</v>
      </c>
      <c r="B612" s="113" t="s">
        <v>94</v>
      </c>
      <c r="C612" s="114">
        <v>185000</v>
      </c>
      <c r="D612" s="122">
        <v>0</v>
      </c>
    </row>
    <row r="613" spans="1:4" s="94" customFormat="1" x14ac:dyDescent="0.2">
      <c r="A613" s="112">
        <v>412600</v>
      </c>
      <c r="B613" s="113" t="s">
        <v>215</v>
      </c>
      <c r="C613" s="114">
        <v>250000</v>
      </c>
      <c r="D613" s="122">
        <v>0</v>
      </c>
    </row>
    <row r="614" spans="1:4" s="94" customFormat="1" x14ac:dyDescent="0.2">
      <c r="A614" s="112">
        <v>412700</v>
      </c>
      <c r="B614" s="113" t="s">
        <v>202</v>
      </c>
      <c r="C614" s="114">
        <v>300000</v>
      </c>
      <c r="D614" s="114">
        <v>38000</v>
      </c>
    </row>
    <row r="615" spans="1:4" s="94" customFormat="1" x14ac:dyDescent="0.2">
      <c r="A615" s="112">
        <v>412900</v>
      </c>
      <c r="B615" s="117" t="s">
        <v>530</v>
      </c>
      <c r="C615" s="114">
        <v>4000</v>
      </c>
      <c r="D615" s="122">
        <v>0</v>
      </c>
    </row>
    <row r="616" spans="1:4" s="94" customFormat="1" x14ac:dyDescent="0.2">
      <c r="A616" s="112">
        <v>412900</v>
      </c>
      <c r="B616" s="117" t="s">
        <v>295</v>
      </c>
      <c r="C616" s="114">
        <v>4000</v>
      </c>
      <c r="D616" s="122">
        <v>0</v>
      </c>
    </row>
    <row r="617" spans="1:4" s="94" customFormat="1" x14ac:dyDescent="0.2">
      <c r="A617" s="112">
        <v>412900</v>
      </c>
      <c r="B617" s="117" t="s">
        <v>313</v>
      </c>
      <c r="C617" s="114">
        <v>1200</v>
      </c>
      <c r="D617" s="122">
        <v>0</v>
      </c>
    </row>
    <row r="618" spans="1:4" s="94" customFormat="1" x14ac:dyDescent="0.2">
      <c r="A618" s="112">
        <v>412900</v>
      </c>
      <c r="B618" s="117" t="s">
        <v>314</v>
      </c>
      <c r="C618" s="114">
        <v>28500</v>
      </c>
      <c r="D618" s="122">
        <v>0</v>
      </c>
    </row>
    <row r="619" spans="1:4" s="94" customFormat="1" x14ac:dyDescent="0.2">
      <c r="A619" s="112">
        <v>412900</v>
      </c>
      <c r="B619" s="117" t="s">
        <v>315</v>
      </c>
      <c r="C619" s="114">
        <v>34600</v>
      </c>
      <c r="D619" s="122">
        <v>0</v>
      </c>
    </row>
    <row r="620" spans="1:4" s="94" customFormat="1" x14ac:dyDescent="0.2">
      <c r="A620" s="112">
        <v>412900</v>
      </c>
      <c r="B620" s="113" t="s">
        <v>297</v>
      </c>
      <c r="C620" s="114">
        <v>3500</v>
      </c>
      <c r="D620" s="122">
        <v>0</v>
      </c>
    </row>
    <row r="621" spans="1:4" s="94" customFormat="1" x14ac:dyDescent="0.2">
      <c r="A621" s="112">
        <v>412900</v>
      </c>
      <c r="B621" s="113" t="s">
        <v>555</v>
      </c>
      <c r="C621" s="114">
        <v>35000</v>
      </c>
      <c r="D621" s="122">
        <v>0</v>
      </c>
    </row>
    <row r="622" spans="1:4" s="94" customFormat="1" x14ac:dyDescent="0.2">
      <c r="A622" s="110">
        <v>510000</v>
      </c>
      <c r="B622" s="115" t="s">
        <v>151</v>
      </c>
      <c r="C622" s="109">
        <f>C623+C628+C626</f>
        <v>354800</v>
      </c>
      <c r="D622" s="109">
        <f>D623+D628+D626</f>
        <v>0</v>
      </c>
    </row>
    <row r="623" spans="1:4" s="94" customFormat="1" x14ac:dyDescent="0.2">
      <c r="A623" s="110">
        <v>511000</v>
      </c>
      <c r="B623" s="115" t="s">
        <v>152</v>
      </c>
      <c r="C623" s="109">
        <f>SUM(C624:C625)</f>
        <v>294800</v>
      </c>
      <c r="D623" s="109">
        <f>SUM(D624:D625)</f>
        <v>0</v>
      </c>
    </row>
    <row r="624" spans="1:4" s="94" customFormat="1" ht="40.5" x14ac:dyDescent="0.2">
      <c r="A624" s="120">
        <v>511200</v>
      </c>
      <c r="B624" s="113" t="s">
        <v>154</v>
      </c>
      <c r="C624" s="114">
        <v>54800</v>
      </c>
      <c r="D624" s="122">
        <v>0</v>
      </c>
    </row>
    <row r="625" spans="1:4" s="94" customFormat="1" x14ac:dyDescent="0.2">
      <c r="A625" s="112">
        <v>511300</v>
      </c>
      <c r="B625" s="113" t="s">
        <v>155</v>
      </c>
      <c r="C625" s="114">
        <v>240000</v>
      </c>
      <c r="D625" s="122">
        <v>0</v>
      </c>
    </row>
    <row r="626" spans="1:4" s="119" customFormat="1" x14ac:dyDescent="0.2">
      <c r="A626" s="156">
        <v>513000</v>
      </c>
      <c r="B626" s="115" t="s">
        <v>160</v>
      </c>
      <c r="C626" s="109">
        <f>C627</f>
        <v>0</v>
      </c>
      <c r="D626" s="109">
        <f t="shared" ref="D626" si="142">D627</f>
        <v>0</v>
      </c>
    </row>
    <row r="627" spans="1:4" s="94" customFormat="1" x14ac:dyDescent="0.2">
      <c r="A627" s="112">
        <v>513700</v>
      </c>
      <c r="B627" s="113" t="s">
        <v>337</v>
      </c>
      <c r="C627" s="114">
        <v>0</v>
      </c>
      <c r="D627" s="122">
        <v>0</v>
      </c>
    </row>
    <row r="628" spans="1:4" s="119" customFormat="1" x14ac:dyDescent="0.2">
      <c r="A628" s="110">
        <v>516000</v>
      </c>
      <c r="B628" s="115" t="s">
        <v>162</v>
      </c>
      <c r="C628" s="109">
        <f t="shared" ref="C628:D628" si="143">C629</f>
        <v>60000</v>
      </c>
      <c r="D628" s="109">
        <f t="shared" si="143"/>
        <v>0</v>
      </c>
    </row>
    <row r="629" spans="1:4" s="94" customFormat="1" x14ac:dyDescent="0.2">
      <c r="A629" s="112">
        <v>516100</v>
      </c>
      <c r="B629" s="113" t="s">
        <v>162</v>
      </c>
      <c r="C629" s="114">
        <v>60000</v>
      </c>
      <c r="D629" s="122">
        <v>0</v>
      </c>
    </row>
    <row r="630" spans="1:4" s="119" customFormat="1" x14ac:dyDescent="0.2">
      <c r="A630" s="110">
        <v>630000</v>
      </c>
      <c r="B630" s="115" t="s">
        <v>190</v>
      </c>
      <c r="C630" s="109">
        <f>0+C631</f>
        <v>518600</v>
      </c>
      <c r="D630" s="109">
        <f>0+D631</f>
        <v>0</v>
      </c>
    </row>
    <row r="631" spans="1:4" s="119" customFormat="1" x14ac:dyDescent="0.2">
      <c r="A631" s="110">
        <v>638000</v>
      </c>
      <c r="B631" s="115" t="s">
        <v>126</v>
      </c>
      <c r="C631" s="109">
        <f t="shared" ref="C631:D631" si="144">C632</f>
        <v>518600</v>
      </c>
      <c r="D631" s="109">
        <f t="shared" si="144"/>
        <v>0</v>
      </c>
    </row>
    <row r="632" spans="1:4" s="94" customFormat="1" x14ac:dyDescent="0.2">
      <c r="A632" s="112">
        <v>638100</v>
      </c>
      <c r="B632" s="113" t="s">
        <v>195</v>
      </c>
      <c r="C632" s="114">
        <v>518600</v>
      </c>
      <c r="D632" s="122">
        <v>0</v>
      </c>
    </row>
    <row r="633" spans="1:4" s="94" customFormat="1" x14ac:dyDescent="0.2">
      <c r="A633" s="153"/>
      <c r="B633" s="147" t="s">
        <v>229</v>
      </c>
      <c r="C633" s="151">
        <f>C602+C622+C630</f>
        <v>18920500</v>
      </c>
      <c r="D633" s="151">
        <f>D602+D622+D630</f>
        <v>38000</v>
      </c>
    </row>
    <row r="634" spans="1:4" s="94" customFormat="1" x14ac:dyDescent="0.2">
      <c r="A634" s="130"/>
      <c r="B634" s="108"/>
      <c r="C634" s="131"/>
      <c r="D634" s="131"/>
    </row>
    <row r="635" spans="1:4" s="94" customFormat="1" x14ac:dyDescent="0.2">
      <c r="A635" s="107"/>
      <c r="B635" s="108"/>
      <c r="C635" s="114"/>
      <c r="D635" s="114"/>
    </row>
    <row r="636" spans="1:4" s="94" customFormat="1" x14ac:dyDescent="0.2">
      <c r="A636" s="112" t="s">
        <v>556</v>
      </c>
      <c r="B636" s="115"/>
      <c r="C636" s="114"/>
      <c r="D636" s="114"/>
    </row>
    <row r="637" spans="1:4" s="94" customFormat="1" x14ac:dyDescent="0.2">
      <c r="A637" s="112" t="s">
        <v>236</v>
      </c>
      <c r="B637" s="115"/>
      <c r="C637" s="114"/>
      <c r="D637" s="114"/>
    </row>
    <row r="638" spans="1:4" s="94" customFormat="1" x14ac:dyDescent="0.2">
      <c r="A638" s="112" t="s">
        <v>338</v>
      </c>
      <c r="B638" s="115"/>
      <c r="C638" s="114"/>
      <c r="D638" s="114"/>
    </row>
    <row r="639" spans="1:4" s="94" customFormat="1" x14ac:dyDescent="0.2">
      <c r="A639" s="112" t="s">
        <v>529</v>
      </c>
      <c r="B639" s="115"/>
      <c r="C639" s="114"/>
      <c r="D639" s="114"/>
    </row>
    <row r="640" spans="1:4" s="94" customFormat="1" x14ac:dyDescent="0.2">
      <c r="A640" s="112"/>
      <c r="B640" s="143"/>
      <c r="C640" s="131"/>
      <c r="D640" s="131"/>
    </row>
    <row r="641" spans="1:4" s="94" customFormat="1" x14ac:dyDescent="0.2">
      <c r="A641" s="110">
        <v>410000</v>
      </c>
      <c r="B641" s="111" t="s">
        <v>87</v>
      </c>
      <c r="C641" s="109">
        <f>C642+C647+C657</f>
        <v>9785800</v>
      </c>
      <c r="D641" s="109">
        <f>D642+D647+D657</f>
        <v>0</v>
      </c>
    </row>
    <row r="642" spans="1:4" s="94" customFormat="1" x14ac:dyDescent="0.2">
      <c r="A642" s="110">
        <v>411000</v>
      </c>
      <c r="B642" s="111" t="s">
        <v>200</v>
      </c>
      <c r="C642" s="109">
        <f t="shared" ref="C642" si="145">SUM(C643:C646)</f>
        <v>5796000</v>
      </c>
      <c r="D642" s="109">
        <f t="shared" ref="D642" si="146">SUM(D643:D646)</f>
        <v>0</v>
      </c>
    </row>
    <row r="643" spans="1:4" s="94" customFormat="1" x14ac:dyDescent="0.2">
      <c r="A643" s="112">
        <v>411100</v>
      </c>
      <c r="B643" s="113" t="s">
        <v>88</v>
      </c>
      <c r="C643" s="114">
        <v>5332000</v>
      </c>
      <c r="D643" s="122">
        <v>0</v>
      </c>
    </row>
    <row r="644" spans="1:4" s="94" customFormat="1" ht="40.5" x14ac:dyDescent="0.2">
      <c r="A644" s="112">
        <v>411200</v>
      </c>
      <c r="B644" s="113" t="s">
        <v>213</v>
      </c>
      <c r="C644" s="114">
        <v>214000</v>
      </c>
      <c r="D644" s="122">
        <v>0</v>
      </c>
    </row>
    <row r="645" spans="1:4" s="94" customFormat="1" ht="40.5" x14ac:dyDescent="0.2">
      <c r="A645" s="112">
        <v>411300</v>
      </c>
      <c r="B645" s="113" t="s">
        <v>89</v>
      </c>
      <c r="C645" s="114">
        <v>200000</v>
      </c>
      <c r="D645" s="122">
        <v>0</v>
      </c>
    </row>
    <row r="646" spans="1:4" s="94" customFormat="1" x14ac:dyDescent="0.2">
      <c r="A646" s="112">
        <v>411400</v>
      </c>
      <c r="B646" s="113" t="s">
        <v>90</v>
      </c>
      <c r="C646" s="114">
        <v>50000</v>
      </c>
      <c r="D646" s="122">
        <v>0</v>
      </c>
    </row>
    <row r="647" spans="1:4" s="94" customFormat="1" x14ac:dyDescent="0.2">
      <c r="A647" s="110">
        <v>412000</v>
      </c>
      <c r="B647" s="115" t="s">
        <v>205</v>
      </c>
      <c r="C647" s="109">
        <f>SUM(C648:C656)</f>
        <v>3988800</v>
      </c>
      <c r="D647" s="109">
        <f>SUM(D648:D656)</f>
        <v>0</v>
      </c>
    </row>
    <row r="648" spans="1:4" s="94" customFormat="1" ht="40.5" x14ac:dyDescent="0.2">
      <c r="A648" s="112">
        <v>412200</v>
      </c>
      <c r="B648" s="113" t="s">
        <v>214</v>
      </c>
      <c r="C648" s="114">
        <v>2000000</v>
      </c>
      <c r="D648" s="122">
        <v>0</v>
      </c>
    </row>
    <row r="649" spans="1:4" s="94" customFormat="1" x14ac:dyDescent="0.2">
      <c r="A649" s="112">
        <v>412300</v>
      </c>
      <c r="B649" s="113" t="s">
        <v>92</v>
      </c>
      <c r="C649" s="114">
        <v>300000</v>
      </c>
      <c r="D649" s="122">
        <v>0</v>
      </c>
    </row>
    <row r="650" spans="1:4" s="94" customFormat="1" x14ac:dyDescent="0.2">
      <c r="A650" s="112">
        <v>412500</v>
      </c>
      <c r="B650" s="113" t="s">
        <v>94</v>
      </c>
      <c r="C650" s="114">
        <v>713300</v>
      </c>
      <c r="D650" s="122">
        <v>0</v>
      </c>
    </row>
    <row r="651" spans="1:4" s="94" customFormat="1" x14ac:dyDescent="0.2">
      <c r="A651" s="112">
        <v>412600</v>
      </c>
      <c r="B651" s="113" t="s">
        <v>215</v>
      </c>
      <c r="C651" s="114">
        <v>10000</v>
      </c>
      <c r="D651" s="122">
        <v>0</v>
      </c>
    </row>
    <row r="652" spans="1:4" s="94" customFormat="1" x14ac:dyDescent="0.2">
      <c r="A652" s="112">
        <v>412700</v>
      </c>
      <c r="B652" s="113" t="s">
        <v>202</v>
      </c>
      <c r="C652" s="114">
        <v>950000</v>
      </c>
      <c r="D652" s="122">
        <v>0</v>
      </c>
    </row>
    <row r="653" spans="1:4" s="94" customFormat="1" x14ac:dyDescent="0.2">
      <c r="A653" s="112">
        <v>412900</v>
      </c>
      <c r="B653" s="117" t="s">
        <v>530</v>
      </c>
      <c r="C653" s="114">
        <v>3000</v>
      </c>
      <c r="D653" s="122">
        <v>0</v>
      </c>
    </row>
    <row r="654" spans="1:4" s="94" customFormat="1" x14ac:dyDescent="0.2">
      <c r="A654" s="112">
        <v>412900</v>
      </c>
      <c r="B654" s="117" t="s">
        <v>313</v>
      </c>
      <c r="C654" s="114">
        <v>800</v>
      </c>
      <c r="D654" s="122">
        <v>0</v>
      </c>
    </row>
    <row r="655" spans="1:4" s="94" customFormat="1" x14ac:dyDescent="0.2">
      <c r="A655" s="112">
        <v>412900</v>
      </c>
      <c r="B655" s="117" t="s">
        <v>314</v>
      </c>
      <c r="C655" s="114">
        <v>1700</v>
      </c>
      <c r="D655" s="122">
        <v>0</v>
      </c>
    </row>
    <row r="656" spans="1:4" s="94" customFormat="1" x14ac:dyDescent="0.2">
      <c r="A656" s="112">
        <v>412900</v>
      </c>
      <c r="B656" s="117" t="s">
        <v>315</v>
      </c>
      <c r="C656" s="114">
        <v>10000</v>
      </c>
      <c r="D656" s="122">
        <v>0</v>
      </c>
    </row>
    <row r="657" spans="1:4" s="119" customFormat="1" ht="40.5" x14ac:dyDescent="0.2">
      <c r="A657" s="110">
        <v>418000</v>
      </c>
      <c r="B657" s="115" t="s">
        <v>209</v>
      </c>
      <c r="C657" s="109">
        <f t="shared" ref="C657:D657" si="147">C658</f>
        <v>1000</v>
      </c>
      <c r="D657" s="109">
        <f t="shared" si="147"/>
        <v>0</v>
      </c>
    </row>
    <row r="658" spans="1:4" s="94" customFormat="1" x14ac:dyDescent="0.2">
      <c r="A658" s="112">
        <v>418400</v>
      </c>
      <c r="B658" s="113" t="s">
        <v>146</v>
      </c>
      <c r="C658" s="114">
        <v>1000</v>
      </c>
      <c r="D658" s="122">
        <v>0</v>
      </c>
    </row>
    <row r="659" spans="1:4" s="94" customFormat="1" x14ac:dyDescent="0.2">
      <c r="A659" s="110">
        <v>510000</v>
      </c>
      <c r="B659" s="115" t="s">
        <v>151</v>
      </c>
      <c r="C659" s="109">
        <f>C660+C668+C666</f>
        <v>2281900</v>
      </c>
      <c r="D659" s="109">
        <f>D660+D668+D666</f>
        <v>0</v>
      </c>
    </row>
    <row r="660" spans="1:4" s="94" customFormat="1" x14ac:dyDescent="0.2">
      <c r="A660" s="110">
        <v>511000</v>
      </c>
      <c r="B660" s="115" t="s">
        <v>152</v>
      </c>
      <c r="C660" s="109">
        <f>SUM(C661:C665)</f>
        <v>1378500</v>
      </c>
      <c r="D660" s="109">
        <f>SUM(D661:D665)</f>
        <v>0</v>
      </c>
    </row>
    <row r="661" spans="1:4" s="94" customFormat="1" x14ac:dyDescent="0.2">
      <c r="A661" s="112">
        <v>511100</v>
      </c>
      <c r="B661" s="113" t="s">
        <v>153</v>
      </c>
      <c r="C661" s="114">
        <v>81900</v>
      </c>
      <c r="D661" s="122">
        <v>0</v>
      </c>
    </row>
    <row r="662" spans="1:4" s="94" customFormat="1" ht="40.5" x14ac:dyDescent="0.2">
      <c r="A662" s="112">
        <v>511200</v>
      </c>
      <c r="B662" s="113" t="s">
        <v>154</v>
      </c>
      <c r="C662" s="114">
        <v>100000</v>
      </c>
      <c r="D662" s="122">
        <v>0</v>
      </c>
    </row>
    <row r="663" spans="1:4" s="94" customFormat="1" x14ac:dyDescent="0.2">
      <c r="A663" s="112">
        <v>511300</v>
      </c>
      <c r="B663" s="113" t="s">
        <v>155</v>
      </c>
      <c r="C663" s="114">
        <v>741800</v>
      </c>
      <c r="D663" s="122">
        <v>0</v>
      </c>
    </row>
    <row r="664" spans="1:4" s="94" customFormat="1" x14ac:dyDescent="0.2">
      <c r="A664" s="112">
        <v>511400</v>
      </c>
      <c r="B664" s="113" t="s">
        <v>156</v>
      </c>
      <c r="C664" s="114">
        <v>262300</v>
      </c>
      <c r="D664" s="122">
        <v>0</v>
      </c>
    </row>
    <row r="665" spans="1:4" s="94" customFormat="1" x14ac:dyDescent="0.2">
      <c r="A665" s="112">
        <v>511700</v>
      </c>
      <c r="B665" s="113" t="s">
        <v>158</v>
      </c>
      <c r="C665" s="114">
        <v>192500</v>
      </c>
      <c r="D665" s="122">
        <v>0</v>
      </c>
    </row>
    <row r="666" spans="1:4" s="119" customFormat="1" x14ac:dyDescent="0.2">
      <c r="A666" s="110">
        <v>513000</v>
      </c>
      <c r="B666" s="115" t="s">
        <v>160</v>
      </c>
      <c r="C666" s="109">
        <f t="shared" ref="C666:D666" si="148">C667</f>
        <v>766400</v>
      </c>
      <c r="D666" s="109">
        <f t="shared" si="148"/>
        <v>0</v>
      </c>
    </row>
    <row r="667" spans="1:4" s="94" customFormat="1" x14ac:dyDescent="0.2">
      <c r="A667" s="112">
        <v>513700</v>
      </c>
      <c r="B667" s="113" t="s">
        <v>337</v>
      </c>
      <c r="C667" s="114">
        <v>766400</v>
      </c>
      <c r="D667" s="122">
        <v>0</v>
      </c>
    </row>
    <row r="668" spans="1:4" s="94" customFormat="1" x14ac:dyDescent="0.2">
      <c r="A668" s="110">
        <v>516000</v>
      </c>
      <c r="B668" s="115" t="s">
        <v>162</v>
      </c>
      <c r="C668" s="109">
        <f t="shared" ref="C668:D668" si="149">SUM(C669)</f>
        <v>137000</v>
      </c>
      <c r="D668" s="109">
        <f t="shared" si="149"/>
        <v>0</v>
      </c>
    </row>
    <row r="669" spans="1:4" s="94" customFormat="1" x14ac:dyDescent="0.2">
      <c r="A669" s="112">
        <v>516100</v>
      </c>
      <c r="B669" s="113" t="s">
        <v>162</v>
      </c>
      <c r="C669" s="114">
        <v>137000</v>
      </c>
      <c r="D669" s="122">
        <v>0</v>
      </c>
    </row>
    <row r="670" spans="1:4" s="119" customFormat="1" x14ac:dyDescent="0.2">
      <c r="A670" s="110">
        <v>630000</v>
      </c>
      <c r="B670" s="115" t="s">
        <v>190</v>
      </c>
      <c r="C670" s="109">
        <f>C671+C673</f>
        <v>87700</v>
      </c>
      <c r="D670" s="109">
        <f>D671+D673</f>
        <v>0</v>
      </c>
    </row>
    <row r="671" spans="1:4" s="119" customFormat="1" x14ac:dyDescent="0.2">
      <c r="A671" s="110">
        <v>631000</v>
      </c>
      <c r="B671" s="115" t="s">
        <v>125</v>
      </c>
      <c r="C671" s="109">
        <f>C672+0</f>
        <v>37700</v>
      </c>
      <c r="D671" s="109">
        <f>D672+0</f>
        <v>0</v>
      </c>
    </row>
    <row r="672" spans="1:4" s="94" customFormat="1" x14ac:dyDescent="0.2">
      <c r="A672" s="112">
        <v>631100</v>
      </c>
      <c r="B672" s="113" t="s">
        <v>192</v>
      </c>
      <c r="C672" s="114">
        <v>37700</v>
      </c>
      <c r="D672" s="122">
        <v>0</v>
      </c>
    </row>
    <row r="673" spans="1:4" s="119" customFormat="1" x14ac:dyDescent="0.2">
      <c r="A673" s="110">
        <v>638000</v>
      </c>
      <c r="B673" s="115" t="s">
        <v>126</v>
      </c>
      <c r="C673" s="109">
        <f t="shared" ref="C673:D673" si="150">C674</f>
        <v>50000</v>
      </c>
      <c r="D673" s="109">
        <f t="shared" si="150"/>
        <v>0</v>
      </c>
    </row>
    <row r="674" spans="1:4" s="94" customFormat="1" x14ac:dyDescent="0.2">
      <c r="A674" s="112">
        <v>638100</v>
      </c>
      <c r="B674" s="113" t="s">
        <v>195</v>
      </c>
      <c r="C674" s="114">
        <v>50000</v>
      </c>
      <c r="D674" s="122">
        <v>0</v>
      </c>
    </row>
    <row r="675" spans="1:4" s="94" customFormat="1" x14ac:dyDescent="0.2">
      <c r="A675" s="153"/>
      <c r="B675" s="147" t="s">
        <v>229</v>
      </c>
      <c r="C675" s="151">
        <f>C641+C659+C670</f>
        <v>12155400</v>
      </c>
      <c r="D675" s="151">
        <f>D641+D659+D670</f>
        <v>0</v>
      </c>
    </row>
    <row r="676" spans="1:4" s="94" customFormat="1" x14ac:dyDescent="0.2">
      <c r="A676" s="130"/>
      <c r="B676" s="108"/>
      <c r="C676" s="131"/>
      <c r="D676" s="131"/>
    </row>
    <row r="677" spans="1:4" s="94" customFormat="1" x14ac:dyDescent="0.2">
      <c r="A677" s="107"/>
      <c r="B677" s="108"/>
      <c r="C677" s="114"/>
      <c r="D677" s="114"/>
    </row>
    <row r="678" spans="1:4" s="94" customFormat="1" x14ac:dyDescent="0.2">
      <c r="A678" s="112" t="s">
        <v>557</v>
      </c>
      <c r="B678" s="115"/>
      <c r="C678" s="114"/>
      <c r="D678" s="114"/>
    </row>
    <row r="679" spans="1:4" s="94" customFormat="1" x14ac:dyDescent="0.2">
      <c r="A679" s="112" t="s">
        <v>236</v>
      </c>
      <c r="B679" s="115"/>
      <c r="C679" s="114"/>
      <c r="D679" s="114"/>
    </row>
    <row r="680" spans="1:4" s="94" customFormat="1" x14ac:dyDescent="0.2">
      <c r="A680" s="112" t="s">
        <v>339</v>
      </c>
      <c r="B680" s="115"/>
      <c r="C680" s="114"/>
      <c r="D680" s="114"/>
    </row>
    <row r="681" spans="1:4" s="94" customFormat="1" x14ac:dyDescent="0.2">
      <c r="A681" s="112" t="s">
        <v>529</v>
      </c>
      <c r="B681" s="115"/>
      <c r="C681" s="114"/>
      <c r="D681" s="114"/>
    </row>
    <row r="682" spans="1:4" s="94" customFormat="1" x14ac:dyDescent="0.2">
      <c r="A682" s="112"/>
      <c r="B682" s="143"/>
      <c r="C682" s="131"/>
      <c r="D682" s="131"/>
    </row>
    <row r="683" spans="1:4" s="94" customFormat="1" x14ac:dyDescent="0.2">
      <c r="A683" s="110">
        <v>410000</v>
      </c>
      <c r="B683" s="111" t="s">
        <v>87</v>
      </c>
      <c r="C683" s="109">
        <f t="shared" ref="C683" si="151">C684+C689</f>
        <v>2508900</v>
      </c>
      <c r="D683" s="109">
        <f t="shared" ref="D683" si="152">D684+D689</f>
        <v>129600</v>
      </c>
    </row>
    <row r="684" spans="1:4" s="94" customFormat="1" x14ac:dyDescent="0.2">
      <c r="A684" s="110">
        <v>411000</v>
      </c>
      <c r="B684" s="111" t="s">
        <v>200</v>
      </c>
      <c r="C684" s="109">
        <f t="shared" ref="C684" si="153">SUM(C685:C688)</f>
        <v>1155000</v>
      </c>
      <c r="D684" s="109">
        <f t="shared" ref="D684" si="154">SUM(D685:D688)</f>
        <v>0</v>
      </c>
    </row>
    <row r="685" spans="1:4" s="94" customFormat="1" x14ac:dyDescent="0.2">
      <c r="A685" s="112">
        <v>411100</v>
      </c>
      <c r="B685" s="113" t="s">
        <v>88</v>
      </c>
      <c r="C685" s="114">
        <v>1100000</v>
      </c>
      <c r="D685" s="122">
        <v>0</v>
      </c>
    </row>
    <row r="686" spans="1:4" s="94" customFormat="1" ht="40.5" x14ac:dyDescent="0.2">
      <c r="A686" s="112">
        <v>411200</v>
      </c>
      <c r="B686" s="113" t="s">
        <v>213</v>
      </c>
      <c r="C686" s="114">
        <v>36000</v>
      </c>
      <c r="D686" s="122">
        <v>0</v>
      </c>
    </row>
    <row r="687" spans="1:4" s="94" customFormat="1" ht="40.5" x14ac:dyDescent="0.2">
      <c r="A687" s="112">
        <v>411300</v>
      </c>
      <c r="B687" s="113" t="s">
        <v>89</v>
      </c>
      <c r="C687" s="114">
        <v>11900</v>
      </c>
      <c r="D687" s="122">
        <v>0</v>
      </c>
    </row>
    <row r="688" spans="1:4" s="94" customFormat="1" x14ac:dyDescent="0.2">
      <c r="A688" s="112">
        <v>411400</v>
      </c>
      <c r="B688" s="113" t="s">
        <v>90</v>
      </c>
      <c r="C688" s="114">
        <v>7100</v>
      </c>
      <c r="D688" s="122">
        <v>0</v>
      </c>
    </row>
    <row r="689" spans="1:4" s="94" customFormat="1" x14ac:dyDescent="0.2">
      <c r="A689" s="110">
        <v>412000</v>
      </c>
      <c r="B689" s="115" t="s">
        <v>205</v>
      </c>
      <c r="C689" s="109">
        <f>SUM(C690:C700)</f>
        <v>1353900</v>
      </c>
      <c r="D689" s="109">
        <f>SUM(D690:D700)</f>
        <v>129600</v>
      </c>
    </row>
    <row r="690" spans="1:4" s="94" customFormat="1" ht="40.5" x14ac:dyDescent="0.2">
      <c r="A690" s="112">
        <v>412200</v>
      </c>
      <c r="B690" s="113" t="s">
        <v>214</v>
      </c>
      <c r="C690" s="114">
        <v>23000</v>
      </c>
      <c r="D690" s="122">
        <v>0</v>
      </c>
    </row>
    <row r="691" spans="1:4" s="94" customFormat="1" x14ac:dyDescent="0.2">
      <c r="A691" s="112">
        <v>412300</v>
      </c>
      <c r="B691" s="113" t="s">
        <v>92</v>
      </c>
      <c r="C691" s="114">
        <v>18000</v>
      </c>
      <c r="D691" s="122">
        <v>0</v>
      </c>
    </row>
    <row r="692" spans="1:4" s="94" customFormat="1" x14ac:dyDescent="0.2">
      <c r="A692" s="112">
        <v>412500</v>
      </c>
      <c r="B692" s="113" t="s">
        <v>94</v>
      </c>
      <c r="C692" s="114">
        <v>940000</v>
      </c>
      <c r="D692" s="122">
        <v>0</v>
      </c>
    </row>
    <row r="693" spans="1:4" s="94" customFormat="1" x14ac:dyDescent="0.2">
      <c r="A693" s="112">
        <v>412600</v>
      </c>
      <c r="B693" s="113" t="s">
        <v>215</v>
      </c>
      <c r="C693" s="114">
        <v>250000</v>
      </c>
      <c r="D693" s="114">
        <v>8000</v>
      </c>
    </row>
    <row r="694" spans="1:4" s="94" customFormat="1" x14ac:dyDescent="0.2">
      <c r="A694" s="112">
        <v>412700</v>
      </c>
      <c r="B694" s="113" t="s">
        <v>202</v>
      </c>
      <c r="C694" s="114">
        <v>41700</v>
      </c>
      <c r="D694" s="122">
        <v>0</v>
      </c>
    </row>
    <row r="695" spans="1:4" s="94" customFormat="1" x14ac:dyDescent="0.2">
      <c r="A695" s="112">
        <v>412900</v>
      </c>
      <c r="B695" s="117" t="s">
        <v>530</v>
      </c>
      <c r="C695" s="114">
        <v>50000</v>
      </c>
      <c r="D695" s="122">
        <v>0</v>
      </c>
    </row>
    <row r="696" spans="1:4" s="94" customFormat="1" x14ac:dyDescent="0.2">
      <c r="A696" s="112">
        <v>412900</v>
      </c>
      <c r="B696" s="117" t="s">
        <v>295</v>
      </c>
      <c r="C696" s="114">
        <v>10000</v>
      </c>
      <c r="D696" s="122">
        <v>0</v>
      </c>
    </row>
    <row r="697" spans="1:4" s="94" customFormat="1" x14ac:dyDescent="0.2">
      <c r="A697" s="112">
        <v>412900</v>
      </c>
      <c r="B697" s="117" t="s">
        <v>313</v>
      </c>
      <c r="C697" s="114">
        <v>1999.9999999999998</v>
      </c>
      <c r="D697" s="122">
        <v>0</v>
      </c>
    </row>
    <row r="698" spans="1:4" s="94" customFormat="1" x14ac:dyDescent="0.2">
      <c r="A698" s="112">
        <v>412900</v>
      </c>
      <c r="B698" s="117" t="s">
        <v>314</v>
      </c>
      <c r="C698" s="114">
        <v>15000</v>
      </c>
      <c r="D698" s="122">
        <v>0</v>
      </c>
    </row>
    <row r="699" spans="1:4" s="94" customFormat="1" x14ac:dyDescent="0.2">
      <c r="A699" s="112">
        <v>412900</v>
      </c>
      <c r="B699" s="113" t="s">
        <v>315</v>
      </c>
      <c r="C699" s="114">
        <v>2200</v>
      </c>
      <c r="D699" s="122">
        <v>0</v>
      </c>
    </row>
    <row r="700" spans="1:4" s="94" customFormat="1" x14ac:dyDescent="0.2">
      <c r="A700" s="112">
        <v>412900</v>
      </c>
      <c r="B700" s="113" t="s">
        <v>297</v>
      </c>
      <c r="C700" s="114">
        <v>2000</v>
      </c>
      <c r="D700" s="114">
        <v>121600</v>
      </c>
    </row>
    <row r="701" spans="1:4" s="94" customFormat="1" x14ac:dyDescent="0.2">
      <c r="A701" s="110">
        <v>510000</v>
      </c>
      <c r="B701" s="115" t="s">
        <v>151</v>
      </c>
      <c r="C701" s="109">
        <f>C702+0+C704+0</f>
        <v>428000</v>
      </c>
      <c r="D701" s="109">
        <f>D702+0+D704+0</f>
        <v>140800</v>
      </c>
    </row>
    <row r="702" spans="1:4" s="94" customFormat="1" x14ac:dyDescent="0.2">
      <c r="A702" s="110">
        <v>511000</v>
      </c>
      <c r="B702" s="115" t="s">
        <v>152</v>
      </c>
      <c r="C702" s="109">
        <f>SUM(C703:C703)</f>
        <v>200000</v>
      </c>
      <c r="D702" s="109">
        <f>SUM(D703:D703)</f>
        <v>140800</v>
      </c>
    </row>
    <row r="703" spans="1:4" s="94" customFormat="1" x14ac:dyDescent="0.2">
      <c r="A703" s="112">
        <v>511300</v>
      </c>
      <c r="B703" s="113" t="s">
        <v>155</v>
      </c>
      <c r="C703" s="114">
        <v>200000</v>
      </c>
      <c r="D703" s="114">
        <v>140800</v>
      </c>
    </row>
    <row r="704" spans="1:4" s="119" customFormat="1" x14ac:dyDescent="0.2">
      <c r="A704" s="110">
        <v>516000</v>
      </c>
      <c r="B704" s="115" t="s">
        <v>162</v>
      </c>
      <c r="C704" s="109">
        <f t="shared" ref="C704:D704" si="155">C705</f>
        <v>228000</v>
      </c>
      <c r="D704" s="109">
        <f t="shared" si="155"/>
        <v>0</v>
      </c>
    </row>
    <row r="705" spans="1:4" s="94" customFormat="1" x14ac:dyDescent="0.2">
      <c r="A705" s="112">
        <v>516100</v>
      </c>
      <c r="B705" s="113" t="s">
        <v>162</v>
      </c>
      <c r="C705" s="114">
        <v>228000</v>
      </c>
      <c r="D705" s="122">
        <v>0</v>
      </c>
    </row>
    <row r="706" spans="1:4" s="119" customFormat="1" x14ac:dyDescent="0.2">
      <c r="A706" s="110">
        <v>630000</v>
      </c>
      <c r="B706" s="115" t="s">
        <v>190</v>
      </c>
      <c r="C706" s="109">
        <f>C707+C709</f>
        <v>16000</v>
      </c>
      <c r="D706" s="109">
        <f>D707+D709</f>
        <v>0</v>
      </c>
    </row>
    <row r="707" spans="1:4" s="119" customFormat="1" x14ac:dyDescent="0.2">
      <c r="A707" s="110">
        <v>631000</v>
      </c>
      <c r="B707" s="115" t="s">
        <v>125</v>
      </c>
      <c r="C707" s="109">
        <f>0+C708</f>
        <v>6000</v>
      </c>
      <c r="D707" s="109">
        <f>0+D708</f>
        <v>0</v>
      </c>
    </row>
    <row r="708" spans="1:4" s="94" customFormat="1" x14ac:dyDescent="0.2">
      <c r="A708" s="120">
        <v>631300</v>
      </c>
      <c r="B708" s="113" t="s">
        <v>194</v>
      </c>
      <c r="C708" s="114">
        <v>6000</v>
      </c>
      <c r="D708" s="122">
        <v>0</v>
      </c>
    </row>
    <row r="709" spans="1:4" s="119" customFormat="1" x14ac:dyDescent="0.2">
      <c r="A709" s="110">
        <v>638000</v>
      </c>
      <c r="B709" s="115" t="s">
        <v>126</v>
      </c>
      <c r="C709" s="109">
        <f t="shared" ref="C709:D709" si="156">C710</f>
        <v>10000</v>
      </c>
      <c r="D709" s="109">
        <f t="shared" si="156"/>
        <v>0</v>
      </c>
    </row>
    <row r="710" spans="1:4" s="94" customFormat="1" x14ac:dyDescent="0.2">
      <c r="A710" s="112">
        <v>638100</v>
      </c>
      <c r="B710" s="113" t="s">
        <v>195</v>
      </c>
      <c r="C710" s="114">
        <v>10000</v>
      </c>
      <c r="D710" s="122">
        <v>0</v>
      </c>
    </row>
    <row r="711" spans="1:4" s="94" customFormat="1" x14ac:dyDescent="0.2">
      <c r="A711" s="153"/>
      <c r="B711" s="147" t="s">
        <v>229</v>
      </c>
      <c r="C711" s="151">
        <f>C683+C701+C706</f>
        <v>2952900</v>
      </c>
      <c r="D711" s="151">
        <f>D683+D701+D706</f>
        <v>270400</v>
      </c>
    </row>
    <row r="712" spans="1:4" s="94" customFormat="1" x14ac:dyDescent="0.2">
      <c r="A712" s="130"/>
      <c r="B712" s="108"/>
      <c r="C712" s="131"/>
      <c r="D712" s="131"/>
    </row>
    <row r="713" spans="1:4" s="94" customFormat="1" x14ac:dyDescent="0.2">
      <c r="A713" s="107"/>
      <c r="B713" s="108"/>
      <c r="C713" s="114"/>
      <c r="D713" s="114"/>
    </row>
    <row r="714" spans="1:4" s="94" customFormat="1" x14ac:dyDescent="0.2">
      <c r="A714" s="112" t="s">
        <v>558</v>
      </c>
      <c r="B714" s="115"/>
      <c r="C714" s="114"/>
      <c r="D714" s="114"/>
    </row>
    <row r="715" spans="1:4" s="94" customFormat="1" x14ac:dyDescent="0.2">
      <c r="A715" s="112" t="s">
        <v>236</v>
      </c>
      <c r="B715" s="115"/>
      <c r="C715" s="114"/>
      <c r="D715" s="114"/>
    </row>
    <row r="716" spans="1:4" s="94" customFormat="1" x14ac:dyDescent="0.2">
      <c r="A716" s="112" t="s">
        <v>340</v>
      </c>
      <c r="B716" s="115"/>
      <c r="C716" s="114"/>
      <c r="D716" s="114"/>
    </row>
    <row r="717" spans="1:4" s="94" customFormat="1" x14ac:dyDescent="0.2">
      <c r="A717" s="112" t="s">
        <v>529</v>
      </c>
      <c r="B717" s="115"/>
      <c r="C717" s="114"/>
      <c r="D717" s="114"/>
    </row>
    <row r="718" spans="1:4" s="94" customFormat="1" x14ac:dyDescent="0.2">
      <c r="A718" s="112"/>
      <c r="B718" s="143"/>
      <c r="C718" s="131"/>
      <c r="D718" s="131"/>
    </row>
    <row r="719" spans="1:4" s="94" customFormat="1" x14ac:dyDescent="0.2">
      <c r="A719" s="110">
        <v>410000</v>
      </c>
      <c r="B719" s="111" t="s">
        <v>87</v>
      </c>
      <c r="C719" s="109">
        <f>C720+C725+0</f>
        <v>9140600</v>
      </c>
      <c r="D719" s="109">
        <f>D720+D725+0</f>
        <v>958000</v>
      </c>
    </row>
    <row r="720" spans="1:4" s="94" customFormat="1" x14ac:dyDescent="0.2">
      <c r="A720" s="110">
        <v>411000</v>
      </c>
      <c r="B720" s="111" t="s">
        <v>200</v>
      </c>
      <c r="C720" s="109">
        <f t="shared" ref="C720" si="157">SUM(C721:C724)</f>
        <v>7756100</v>
      </c>
      <c r="D720" s="109">
        <f t="shared" ref="D720" si="158">SUM(D721:D724)</f>
        <v>20000</v>
      </c>
    </row>
    <row r="721" spans="1:4" s="94" customFormat="1" x14ac:dyDescent="0.2">
      <c r="A721" s="112">
        <v>411100</v>
      </c>
      <c r="B721" s="113" t="s">
        <v>88</v>
      </c>
      <c r="C721" s="114">
        <v>7285000</v>
      </c>
      <c r="D721" s="122">
        <v>0</v>
      </c>
    </row>
    <row r="722" spans="1:4" s="94" customFormat="1" ht="40.5" x14ac:dyDescent="0.2">
      <c r="A722" s="112">
        <v>411200</v>
      </c>
      <c r="B722" s="113" t="s">
        <v>213</v>
      </c>
      <c r="C722" s="114">
        <v>270000</v>
      </c>
      <c r="D722" s="114">
        <v>20000</v>
      </c>
    </row>
    <row r="723" spans="1:4" s="94" customFormat="1" ht="40.5" x14ac:dyDescent="0.2">
      <c r="A723" s="112">
        <v>411300</v>
      </c>
      <c r="B723" s="113" t="s">
        <v>89</v>
      </c>
      <c r="C723" s="114">
        <v>133500</v>
      </c>
      <c r="D723" s="122">
        <v>0</v>
      </c>
    </row>
    <row r="724" spans="1:4" s="94" customFormat="1" x14ac:dyDescent="0.2">
      <c r="A724" s="112">
        <v>411400</v>
      </c>
      <c r="B724" s="113" t="s">
        <v>90</v>
      </c>
      <c r="C724" s="114">
        <v>67600</v>
      </c>
      <c r="D724" s="122">
        <v>0</v>
      </c>
    </row>
    <row r="725" spans="1:4" s="94" customFormat="1" x14ac:dyDescent="0.2">
      <c r="A725" s="110">
        <v>412000</v>
      </c>
      <c r="B725" s="115" t="s">
        <v>205</v>
      </c>
      <c r="C725" s="109">
        <f>SUM(C726:C738)</f>
        <v>1384500</v>
      </c>
      <c r="D725" s="109">
        <f>SUM(D726:D738)</f>
        <v>938000</v>
      </c>
    </row>
    <row r="726" spans="1:4" s="94" customFormat="1" x14ac:dyDescent="0.2">
      <c r="A726" s="120">
        <v>412100</v>
      </c>
      <c r="B726" s="113" t="s">
        <v>91</v>
      </c>
      <c r="C726" s="114">
        <v>80000</v>
      </c>
      <c r="D726" s="122">
        <v>0</v>
      </c>
    </row>
    <row r="727" spans="1:4" s="94" customFormat="1" ht="40.5" x14ac:dyDescent="0.2">
      <c r="A727" s="112">
        <v>412200</v>
      </c>
      <c r="B727" s="113" t="s">
        <v>214</v>
      </c>
      <c r="C727" s="114">
        <v>220000</v>
      </c>
      <c r="D727" s="122">
        <v>0</v>
      </c>
    </row>
    <row r="728" spans="1:4" s="94" customFormat="1" x14ac:dyDescent="0.2">
      <c r="A728" s="112">
        <v>412300</v>
      </c>
      <c r="B728" s="113" t="s">
        <v>92</v>
      </c>
      <c r="C728" s="114">
        <v>21599.999999999996</v>
      </c>
      <c r="D728" s="122">
        <v>0</v>
      </c>
    </row>
    <row r="729" spans="1:4" s="94" customFormat="1" x14ac:dyDescent="0.2">
      <c r="A729" s="112">
        <v>412400</v>
      </c>
      <c r="B729" s="113" t="s">
        <v>93</v>
      </c>
      <c r="C729" s="114">
        <v>25000</v>
      </c>
      <c r="D729" s="122">
        <v>0</v>
      </c>
    </row>
    <row r="730" spans="1:4" s="94" customFormat="1" x14ac:dyDescent="0.2">
      <c r="A730" s="112">
        <v>412500</v>
      </c>
      <c r="B730" s="113" t="s">
        <v>94</v>
      </c>
      <c r="C730" s="114">
        <v>180000</v>
      </c>
      <c r="D730" s="122">
        <v>0</v>
      </c>
    </row>
    <row r="731" spans="1:4" s="94" customFormat="1" x14ac:dyDescent="0.2">
      <c r="A731" s="112">
        <v>412600</v>
      </c>
      <c r="B731" s="113" t="s">
        <v>215</v>
      </c>
      <c r="C731" s="114">
        <v>410000</v>
      </c>
      <c r="D731" s="114">
        <v>70000</v>
      </c>
    </row>
    <row r="732" spans="1:4" s="94" customFormat="1" x14ac:dyDescent="0.2">
      <c r="A732" s="112">
        <v>412700</v>
      </c>
      <c r="B732" s="113" t="s">
        <v>202</v>
      </c>
      <c r="C732" s="114">
        <v>278300</v>
      </c>
      <c r="D732" s="122">
        <v>0</v>
      </c>
    </row>
    <row r="733" spans="1:4" s="94" customFormat="1" x14ac:dyDescent="0.2">
      <c r="A733" s="112">
        <v>412900</v>
      </c>
      <c r="B733" s="117" t="s">
        <v>530</v>
      </c>
      <c r="C733" s="114">
        <v>3500</v>
      </c>
      <c r="D733" s="122">
        <v>0</v>
      </c>
    </row>
    <row r="734" spans="1:4" s="94" customFormat="1" x14ac:dyDescent="0.2">
      <c r="A734" s="112">
        <v>412900</v>
      </c>
      <c r="B734" s="117" t="s">
        <v>295</v>
      </c>
      <c r="C734" s="114">
        <v>120000</v>
      </c>
      <c r="D734" s="122">
        <v>0</v>
      </c>
    </row>
    <row r="735" spans="1:4" s="94" customFormat="1" x14ac:dyDescent="0.2">
      <c r="A735" s="112">
        <v>412900</v>
      </c>
      <c r="B735" s="117" t="s">
        <v>313</v>
      </c>
      <c r="C735" s="114">
        <v>3999.9999999999995</v>
      </c>
      <c r="D735" s="122">
        <v>0</v>
      </c>
    </row>
    <row r="736" spans="1:4" s="94" customFormat="1" x14ac:dyDescent="0.2">
      <c r="A736" s="112">
        <v>412900</v>
      </c>
      <c r="B736" s="117" t="s">
        <v>314</v>
      </c>
      <c r="C736" s="114">
        <v>30100</v>
      </c>
      <c r="D736" s="122">
        <v>0</v>
      </c>
    </row>
    <row r="737" spans="1:4" s="94" customFormat="1" x14ac:dyDescent="0.2">
      <c r="A737" s="112">
        <v>412900</v>
      </c>
      <c r="B737" s="117" t="s">
        <v>315</v>
      </c>
      <c r="C737" s="114">
        <v>12000</v>
      </c>
      <c r="D737" s="122">
        <v>0</v>
      </c>
    </row>
    <row r="738" spans="1:4" s="94" customFormat="1" x14ac:dyDescent="0.2">
      <c r="A738" s="112">
        <v>412900</v>
      </c>
      <c r="B738" s="117" t="s">
        <v>297</v>
      </c>
      <c r="C738" s="114">
        <v>0</v>
      </c>
      <c r="D738" s="114">
        <v>868000</v>
      </c>
    </row>
    <row r="739" spans="1:4" s="119" customFormat="1" x14ac:dyDescent="0.2">
      <c r="A739" s="110">
        <v>480000</v>
      </c>
      <c r="B739" s="115" t="s">
        <v>147</v>
      </c>
      <c r="C739" s="109">
        <f>0+C740</f>
        <v>0</v>
      </c>
      <c r="D739" s="109">
        <f>0+D740</f>
        <v>0</v>
      </c>
    </row>
    <row r="740" spans="1:4" s="119" customFormat="1" x14ac:dyDescent="0.2">
      <c r="A740" s="110">
        <v>487000</v>
      </c>
      <c r="B740" s="115" t="s">
        <v>199</v>
      </c>
      <c r="C740" s="109">
        <f t="shared" ref="C740:D740" si="159">C741</f>
        <v>0</v>
      </c>
      <c r="D740" s="109">
        <f t="shared" si="159"/>
        <v>0</v>
      </c>
    </row>
    <row r="741" spans="1:4" s="94" customFormat="1" x14ac:dyDescent="0.2">
      <c r="A741" s="120">
        <v>487300</v>
      </c>
      <c r="B741" s="113" t="s">
        <v>148</v>
      </c>
      <c r="C741" s="114">
        <v>0</v>
      </c>
      <c r="D741" s="122">
        <v>0</v>
      </c>
    </row>
    <row r="742" spans="1:4" s="94" customFormat="1" x14ac:dyDescent="0.2">
      <c r="A742" s="110">
        <v>510000</v>
      </c>
      <c r="B742" s="115" t="s">
        <v>151</v>
      </c>
      <c r="C742" s="109">
        <f>C743+C745</f>
        <v>200000</v>
      </c>
      <c r="D742" s="109">
        <f>D743+D745</f>
        <v>3832000</v>
      </c>
    </row>
    <row r="743" spans="1:4" s="94" customFormat="1" x14ac:dyDescent="0.2">
      <c r="A743" s="110">
        <v>511000</v>
      </c>
      <c r="B743" s="115" t="s">
        <v>152</v>
      </c>
      <c r="C743" s="109">
        <f>SUM(C744:C744)</f>
        <v>150000</v>
      </c>
      <c r="D743" s="109">
        <f>SUM(D744:D744)</f>
        <v>3832000</v>
      </c>
    </row>
    <row r="744" spans="1:4" s="94" customFormat="1" x14ac:dyDescent="0.2">
      <c r="A744" s="112">
        <v>511300</v>
      </c>
      <c r="B744" s="113" t="s">
        <v>155</v>
      </c>
      <c r="C744" s="114">
        <v>150000</v>
      </c>
      <c r="D744" s="114">
        <v>3832000</v>
      </c>
    </row>
    <row r="745" spans="1:4" s="119" customFormat="1" x14ac:dyDescent="0.2">
      <c r="A745" s="110">
        <v>516000</v>
      </c>
      <c r="B745" s="115" t="s">
        <v>162</v>
      </c>
      <c r="C745" s="109">
        <f t="shared" ref="C745:D745" si="160">C746</f>
        <v>50000</v>
      </c>
      <c r="D745" s="109">
        <f t="shared" si="160"/>
        <v>0</v>
      </c>
    </row>
    <row r="746" spans="1:4" s="94" customFormat="1" x14ac:dyDescent="0.2">
      <c r="A746" s="112">
        <v>516100</v>
      </c>
      <c r="B746" s="113" t="s">
        <v>162</v>
      </c>
      <c r="C746" s="114">
        <v>50000</v>
      </c>
      <c r="D746" s="122">
        <v>0</v>
      </c>
    </row>
    <row r="747" spans="1:4" s="119" customFormat="1" x14ac:dyDescent="0.2">
      <c r="A747" s="110">
        <v>630000</v>
      </c>
      <c r="B747" s="115" t="s">
        <v>190</v>
      </c>
      <c r="C747" s="109">
        <f>C748+0</f>
        <v>99000</v>
      </c>
      <c r="D747" s="109">
        <f>D748+0</f>
        <v>0</v>
      </c>
    </row>
    <row r="748" spans="1:4" s="119" customFormat="1" x14ac:dyDescent="0.2">
      <c r="A748" s="110">
        <v>638000</v>
      </c>
      <c r="B748" s="115" t="s">
        <v>126</v>
      </c>
      <c r="C748" s="109">
        <f t="shared" ref="C748:D748" si="161">C749</f>
        <v>99000</v>
      </c>
      <c r="D748" s="109">
        <f t="shared" si="161"/>
        <v>0</v>
      </c>
    </row>
    <row r="749" spans="1:4" s="94" customFormat="1" x14ac:dyDescent="0.2">
      <c r="A749" s="112">
        <v>638100</v>
      </c>
      <c r="B749" s="113" t="s">
        <v>195</v>
      </c>
      <c r="C749" s="114">
        <v>99000</v>
      </c>
      <c r="D749" s="122">
        <v>0</v>
      </c>
    </row>
    <row r="750" spans="1:4" s="94" customFormat="1" x14ac:dyDescent="0.2">
      <c r="A750" s="153"/>
      <c r="B750" s="147" t="s">
        <v>229</v>
      </c>
      <c r="C750" s="151">
        <f>C719+C742+C747+C739</f>
        <v>9439600</v>
      </c>
      <c r="D750" s="151">
        <f>D719+D742+D747+D739</f>
        <v>4790000</v>
      </c>
    </row>
    <row r="751" spans="1:4" s="94" customFormat="1" x14ac:dyDescent="0.2">
      <c r="A751" s="130"/>
      <c r="B751" s="108"/>
      <c r="C751" s="131"/>
      <c r="D751" s="131"/>
    </row>
    <row r="752" spans="1:4" s="94" customFormat="1" x14ac:dyDescent="0.2">
      <c r="A752" s="130"/>
      <c r="B752" s="108"/>
      <c r="C752" s="131"/>
      <c r="D752" s="131"/>
    </row>
    <row r="753" spans="1:4" s="94" customFormat="1" x14ac:dyDescent="0.2">
      <c r="A753" s="112" t="s">
        <v>559</v>
      </c>
      <c r="B753" s="115"/>
      <c r="C753" s="131"/>
      <c r="D753" s="131"/>
    </row>
    <row r="754" spans="1:4" s="94" customFormat="1" x14ac:dyDescent="0.2">
      <c r="A754" s="112" t="s">
        <v>236</v>
      </c>
      <c r="B754" s="115"/>
      <c r="C754" s="131"/>
      <c r="D754" s="131"/>
    </row>
    <row r="755" spans="1:4" s="94" customFormat="1" x14ac:dyDescent="0.2">
      <c r="A755" s="112" t="s">
        <v>341</v>
      </c>
      <c r="B755" s="115"/>
      <c r="C755" s="131"/>
      <c r="D755" s="131"/>
    </row>
    <row r="756" spans="1:4" s="94" customFormat="1" x14ac:dyDescent="0.2">
      <c r="A756" s="112" t="s">
        <v>529</v>
      </c>
      <c r="B756" s="115"/>
      <c r="C756" s="131"/>
      <c r="D756" s="131"/>
    </row>
    <row r="757" spans="1:4" s="94" customFormat="1" x14ac:dyDescent="0.2">
      <c r="A757" s="112"/>
      <c r="B757" s="143"/>
      <c r="C757" s="131"/>
      <c r="D757" s="131"/>
    </row>
    <row r="758" spans="1:4" s="119" customFormat="1" x14ac:dyDescent="0.2">
      <c r="A758" s="110">
        <v>410000</v>
      </c>
      <c r="B758" s="111" t="s">
        <v>87</v>
      </c>
      <c r="C758" s="109">
        <f t="shared" ref="C758" si="162">C759+C764</f>
        <v>1154500</v>
      </c>
      <c r="D758" s="109">
        <f t="shared" ref="D758" si="163">D759+D764</f>
        <v>0</v>
      </c>
    </row>
    <row r="759" spans="1:4" s="119" customFormat="1" x14ac:dyDescent="0.2">
      <c r="A759" s="110">
        <v>411000</v>
      </c>
      <c r="B759" s="111" t="s">
        <v>200</v>
      </c>
      <c r="C759" s="109">
        <f t="shared" ref="C759" si="164">SUM(C760:C763)</f>
        <v>724900</v>
      </c>
      <c r="D759" s="109">
        <f t="shared" ref="D759" si="165">SUM(D760:D763)</f>
        <v>0</v>
      </c>
    </row>
    <row r="760" spans="1:4" s="94" customFormat="1" x14ac:dyDescent="0.2">
      <c r="A760" s="112">
        <v>411100</v>
      </c>
      <c r="B760" s="113" t="s">
        <v>88</v>
      </c>
      <c r="C760" s="114">
        <v>670000</v>
      </c>
      <c r="D760" s="122">
        <v>0</v>
      </c>
    </row>
    <row r="761" spans="1:4" s="94" customFormat="1" ht="40.5" x14ac:dyDescent="0.2">
      <c r="A761" s="112">
        <v>411200</v>
      </c>
      <c r="B761" s="113" t="s">
        <v>213</v>
      </c>
      <c r="C761" s="114">
        <v>40000</v>
      </c>
      <c r="D761" s="122">
        <v>0</v>
      </c>
    </row>
    <row r="762" spans="1:4" s="94" customFormat="1" ht="40.5" x14ac:dyDescent="0.2">
      <c r="A762" s="112">
        <v>411300</v>
      </c>
      <c r="B762" s="113" t="s">
        <v>89</v>
      </c>
      <c r="C762" s="114">
        <v>6700</v>
      </c>
      <c r="D762" s="122">
        <v>0</v>
      </c>
    </row>
    <row r="763" spans="1:4" s="94" customFormat="1" x14ac:dyDescent="0.2">
      <c r="A763" s="112">
        <v>411400</v>
      </c>
      <c r="B763" s="113" t="s">
        <v>90</v>
      </c>
      <c r="C763" s="114">
        <v>8200</v>
      </c>
      <c r="D763" s="122">
        <v>0</v>
      </c>
    </row>
    <row r="764" spans="1:4" s="119" customFormat="1" x14ac:dyDescent="0.2">
      <c r="A764" s="110">
        <v>412000</v>
      </c>
      <c r="B764" s="115" t="s">
        <v>205</v>
      </c>
      <c r="C764" s="109">
        <f>SUM(C765:C777)</f>
        <v>429600</v>
      </c>
      <c r="D764" s="109">
        <f>SUM(D765:D777)</f>
        <v>0</v>
      </c>
    </row>
    <row r="765" spans="1:4" s="94" customFormat="1" x14ac:dyDescent="0.2">
      <c r="A765" s="120">
        <v>412100</v>
      </c>
      <c r="B765" s="113" t="s">
        <v>91</v>
      </c>
      <c r="C765" s="114">
        <v>30000</v>
      </c>
      <c r="D765" s="122">
        <v>0</v>
      </c>
    </row>
    <row r="766" spans="1:4" s="94" customFormat="1" ht="40.5" x14ac:dyDescent="0.2">
      <c r="A766" s="112">
        <v>412200</v>
      </c>
      <c r="B766" s="113" t="s">
        <v>214</v>
      </c>
      <c r="C766" s="114">
        <v>34000</v>
      </c>
      <c r="D766" s="122">
        <v>0</v>
      </c>
    </row>
    <row r="767" spans="1:4" s="94" customFormat="1" x14ac:dyDescent="0.2">
      <c r="A767" s="112">
        <v>412300</v>
      </c>
      <c r="B767" s="113" t="s">
        <v>92</v>
      </c>
      <c r="C767" s="114">
        <v>9000</v>
      </c>
      <c r="D767" s="122">
        <v>0</v>
      </c>
    </row>
    <row r="768" spans="1:4" s="94" customFormat="1" x14ac:dyDescent="0.2">
      <c r="A768" s="112">
        <v>412400</v>
      </c>
      <c r="B768" s="113" t="s">
        <v>93</v>
      </c>
      <c r="C768" s="114">
        <v>7999.9999999999991</v>
      </c>
      <c r="D768" s="122">
        <v>0</v>
      </c>
    </row>
    <row r="769" spans="1:4" s="94" customFormat="1" x14ac:dyDescent="0.2">
      <c r="A769" s="112">
        <v>412500</v>
      </c>
      <c r="B769" s="113" t="s">
        <v>94</v>
      </c>
      <c r="C769" s="114">
        <v>20000</v>
      </c>
      <c r="D769" s="122">
        <v>0</v>
      </c>
    </row>
    <row r="770" spans="1:4" s="94" customFormat="1" x14ac:dyDescent="0.2">
      <c r="A770" s="112">
        <v>412600</v>
      </c>
      <c r="B770" s="113" t="s">
        <v>215</v>
      </c>
      <c r="C770" s="114">
        <v>80000</v>
      </c>
      <c r="D770" s="122">
        <v>0</v>
      </c>
    </row>
    <row r="771" spans="1:4" s="94" customFormat="1" x14ac:dyDescent="0.2">
      <c r="A771" s="112">
        <v>412700</v>
      </c>
      <c r="B771" s="113" t="s">
        <v>202</v>
      </c>
      <c r="C771" s="114">
        <v>25000</v>
      </c>
      <c r="D771" s="122">
        <v>0</v>
      </c>
    </row>
    <row r="772" spans="1:4" s="94" customFormat="1" x14ac:dyDescent="0.2">
      <c r="A772" s="112">
        <v>412800</v>
      </c>
      <c r="B772" s="113" t="s">
        <v>216</v>
      </c>
      <c r="C772" s="114">
        <v>0</v>
      </c>
      <c r="D772" s="122">
        <v>0</v>
      </c>
    </row>
    <row r="773" spans="1:4" s="94" customFormat="1" x14ac:dyDescent="0.2">
      <c r="A773" s="112">
        <v>412900</v>
      </c>
      <c r="B773" s="117" t="s">
        <v>530</v>
      </c>
      <c r="C773" s="114">
        <v>600</v>
      </c>
      <c r="D773" s="122">
        <v>0</v>
      </c>
    </row>
    <row r="774" spans="1:4" s="94" customFormat="1" x14ac:dyDescent="0.2">
      <c r="A774" s="112">
        <v>412900</v>
      </c>
      <c r="B774" s="117" t="s">
        <v>295</v>
      </c>
      <c r="C774" s="114">
        <v>50000</v>
      </c>
      <c r="D774" s="122">
        <v>0</v>
      </c>
    </row>
    <row r="775" spans="1:4" s="94" customFormat="1" x14ac:dyDescent="0.2">
      <c r="A775" s="112">
        <v>412900</v>
      </c>
      <c r="B775" s="117" t="s">
        <v>313</v>
      </c>
      <c r="C775" s="114">
        <v>160000</v>
      </c>
      <c r="D775" s="122">
        <v>0</v>
      </c>
    </row>
    <row r="776" spans="1:4" s="94" customFormat="1" x14ac:dyDescent="0.2">
      <c r="A776" s="112">
        <v>412900</v>
      </c>
      <c r="B776" s="117" t="s">
        <v>314</v>
      </c>
      <c r="C776" s="114">
        <v>10000</v>
      </c>
      <c r="D776" s="122">
        <v>0</v>
      </c>
    </row>
    <row r="777" spans="1:4" s="94" customFormat="1" x14ac:dyDescent="0.2">
      <c r="A777" s="112">
        <v>412900</v>
      </c>
      <c r="B777" s="117" t="s">
        <v>315</v>
      </c>
      <c r="C777" s="114">
        <v>3000</v>
      </c>
      <c r="D777" s="122">
        <v>0</v>
      </c>
    </row>
    <row r="778" spans="1:4" s="119" customFormat="1" x14ac:dyDescent="0.2">
      <c r="A778" s="110">
        <v>510000</v>
      </c>
      <c r="B778" s="115" t="s">
        <v>151</v>
      </c>
      <c r="C778" s="109">
        <f t="shared" ref="C778" si="166">C779+C781</f>
        <v>40000</v>
      </c>
      <c r="D778" s="109">
        <f t="shared" ref="D778" si="167">D779+D781</f>
        <v>0</v>
      </c>
    </row>
    <row r="779" spans="1:4" s="119" customFormat="1" x14ac:dyDescent="0.2">
      <c r="A779" s="110">
        <v>511000</v>
      </c>
      <c r="B779" s="115" t="s">
        <v>152</v>
      </c>
      <c r="C779" s="109">
        <f t="shared" ref="C779:D779" si="168">C780</f>
        <v>10000</v>
      </c>
      <c r="D779" s="109">
        <f t="shared" si="168"/>
        <v>0</v>
      </c>
    </row>
    <row r="780" spans="1:4" s="94" customFormat="1" x14ac:dyDescent="0.2">
      <c r="A780" s="112">
        <v>511300</v>
      </c>
      <c r="B780" s="113" t="s">
        <v>155</v>
      </c>
      <c r="C780" s="114">
        <v>10000</v>
      </c>
      <c r="D780" s="122">
        <v>0</v>
      </c>
    </row>
    <row r="781" spans="1:4" s="119" customFormat="1" x14ac:dyDescent="0.2">
      <c r="A781" s="110">
        <v>516000</v>
      </c>
      <c r="B781" s="115" t="s">
        <v>162</v>
      </c>
      <c r="C781" s="109">
        <f t="shared" ref="C781:D781" si="169">C782</f>
        <v>30000</v>
      </c>
      <c r="D781" s="109">
        <f t="shared" si="169"/>
        <v>0</v>
      </c>
    </row>
    <row r="782" spans="1:4" s="94" customFormat="1" x14ac:dyDescent="0.2">
      <c r="A782" s="112">
        <v>516100</v>
      </c>
      <c r="B782" s="113" t="s">
        <v>162</v>
      </c>
      <c r="C782" s="114">
        <v>30000</v>
      </c>
      <c r="D782" s="122">
        <v>0</v>
      </c>
    </row>
    <row r="783" spans="1:4" s="119" customFormat="1" x14ac:dyDescent="0.2">
      <c r="A783" s="110">
        <v>630000</v>
      </c>
      <c r="B783" s="115" t="s">
        <v>190</v>
      </c>
      <c r="C783" s="109">
        <f t="shared" ref="C783:C784" si="170">C784</f>
        <v>18000</v>
      </c>
      <c r="D783" s="109">
        <f t="shared" ref="D783:D784" si="171">D784</f>
        <v>0</v>
      </c>
    </row>
    <row r="784" spans="1:4" s="119" customFormat="1" x14ac:dyDescent="0.2">
      <c r="A784" s="110">
        <v>638000</v>
      </c>
      <c r="B784" s="115" t="s">
        <v>126</v>
      </c>
      <c r="C784" s="109">
        <f t="shared" si="170"/>
        <v>18000</v>
      </c>
      <c r="D784" s="109">
        <f t="shared" si="171"/>
        <v>0</v>
      </c>
    </row>
    <row r="785" spans="1:4" s="94" customFormat="1" x14ac:dyDescent="0.2">
      <c r="A785" s="112">
        <v>638100</v>
      </c>
      <c r="B785" s="113" t="s">
        <v>195</v>
      </c>
      <c r="C785" s="114">
        <v>18000</v>
      </c>
      <c r="D785" s="122">
        <v>0</v>
      </c>
    </row>
    <row r="786" spans="1:4" s="94" customFormat="1" x14ac:dyDescent="0.2">
      <c r="A786" s="157"/>
      <c r="B786" s="158" t="s">
        <v>229</v>
      </c>
      <c r="C786" s="152">
        <f>C758+C778+C783</f>
        <v>1212500</v>
      </c>
      <c r="D786" s="152">
        <f>D758+D778+D783</f>
        <v>0</v>
      </c>
    </row>
    <row r="787" spans="1:4" s="94" customFormat="1" x14ac:dyDescent="0.2">
      <c r="A787" s="130"/>
      <c r="B787" s="108"/>
      <c r="C787" s="131"/>
      <c r="D787" s="131"/>
    </row>
    <row r="788" spans="1:4" s="94" customFormat="1" x14ac:dyDescent="0.2">
      <c r="A788" s="130"/>
      <c r="B788" s="108"/>
      <c r="C788" s="131"/>
      <c r="D788" s="131"/>
    </row>
    <row r="789" spans="1:4" s="94" customFormat="1" x14ac:dyDescent="0.2">
      <c r="A789" s="112" t="s">
        <v>560</v>
      </c>
      <c r="B789" s="108"/>
      <c r="C789" s="131"/>
      <c r="D789" s="131"/>
    </row>
    <row r="790" spans="1:4" s="94" customFormat="1" x14ac:dyDescent="0.2">
      <c r="A790" s="112" t="s">
        <v>236</v>
      </c>
      <c r="B790" s="108"/>
      <c r="C790" s="131"/>
      <c r="D790" s="131"/>
    </row>
    <row r="791" spans="1:4" s="94" customFormat="1" x14ac:dyDescent="0.2">
      <c r="A791" s="112" t="s">
        <v>342</v>
      </c>
      <c r="B791" s="108"/>
      <c r="C791" s="131"/>
      <c r="D791" s="131"/>
    </row>
    <row r="792" spans="1:4" s="94" customFormat="1" x14ac:dyDescent="0.2">
      <c r="A792" s="112" t="s">
        <v>529</v>
      </c>
      <c r="B792" s="108"/>
      <c r="C792" s="131"/>
      <c r="D792" s="131"/>
    </row>
    <row r="793" spans="1:4" s="94" customFormat="1" x14ac:dyDescent="0.2">
      <c r="A793" s="130"/>
      <c r="B793" s="108"/>
      <c r="C793" s="131"/>
      <c r="D793" s="131"/>
    </row>
    <row r="794" spans="1:4" s="119" customFormat="1" x14ac:dyDescent="0.2">
      <c r="A794" s="110">
        <v>410000</v>
      </c>
      <c r="B794" s="111" t="s">
        <v>87</v>
      </c>
      <c r="C794" s="109">
        <f>C795+C800+C824+C815+C813+C832+C830</f>
        <v>7087300</v>
      </c>
      <c r="D794" s="109">
        <f>D795+D800+D824+D815+D813+D832+D830</f>
        <v>0</v>
      </c>
    </row>
    <row r="795" spans="1:4" s="119" customFormat="1" x14ac:dyDescent="0.2">
      <c r="A795" s="110">
        <v>411000</v>
      </c>
      <c r="B795" s="111" t="s">
        <v>200</v>
      </c>
      <c r="C795" s="109">
        <f t="shared" ref="C795" si="172">SUM(C796:C799)</f>
        <v>2441800</v>
      </c>
      <c r="D795" s="109">
        <f t="shared" ref="D795" si="173">SUM(D796:D799)</f>
        <v>0</v>
      </c>
    </row>
    <row r="796" spans="1:4" s="94" customFormat="1" x14ac:dyDescent="0.2">
      <c r="A796" s="112">
        <v>411100</v>
      </c>
      <c r="B796" s="113" t="s">
        <v>88</v>
      </c>
      <c r="C796" s="114">
        <v>2292000</v>
      </c>
      <c r="D796" s="122">
        <v>0</v>
      </c>
    </row>
    <row r="797" spans="1:4" s="94" customFormat="1" ht="40.5" x14ac:dyDescent="0.2">
      <c r="A797" s="112">
        <v>411200</v>
      </c>
      <c r="B797" s="113" t="s">
        <v>213</v>
      </c>
      <c r="C797" s="114">
        <v>80000</v>
      </c>
      <c r="D797" s="122">
        <v>0</v>
      </c>
    </row>
    <row r="798" spans="1:4" s="94" customFormat="1" ht="40.5" x14ac:dyDescent="0.2">
      <c r="A798" s="112">
        <v>411300</v>
      </c>
      <c r="B798" s="113" t="s">
        <v>89</v>
      </c>
      <c r="C798" s="114">
        <v>34800</v>
      </c>
      <c r="D798" s="122">
        <v>0</v>
      </c>
    </row>
    <row r="799" spans="1:4" s="94" customFormat="1" x14ac:dyDescent="0.2">
      <c r="A799" s="112">
        <v>411400</v>
      </c>
      <c r="B799" s="113" t="s">
        <v>90</v>
      </c>
      <c r="C799" s="114">
        <v>35000</v>
      </c>
      <c r="D799" s="122">
        <v>0</v>
      </c>
    </row>
    <row r="800" spans="1:4" s="119" customFormat="1" x14ac:dyDescent="0.2">
      <c r="A800" s="110">
        <v>412000</v>
      </c>
      <c r="B800" s="115" t="s">
        <v>205</v>
      </c>
      <c r="C800" s="109">
        <f t="shared" ref="C800" si="174">SUM(C801:C812)</f>
        <v>204300</v>
      </c>
      <c r="D800" s="109">
        <f t="shared" ref="D800" si="175">SUM(D801:D812)</f>
        <v>0</v>
      </c>
    </row>
    <row r="801" spans="1:4" s="94" customFormat="1" x14ac:dyDescent="0.2">
      <c r="A801" s="112">
        <v>412100</v>
      </c>
      <c r="B801" s="113" t="s">
        <v>91</v>
      </c>
      <c r="C801" s="114">
        <v>2000</v>
      </c>
      <c r="D801" s="122">
        <v>0</v>
      </c>
    </row>
    <row r="802" spans="1:4" s="94" customFormat="1" ht="40.5" x14ac:dyDescent="0.2">
      <c r="A802" s="112">
        <v>412200</v>
      </c>
      <c r="B802" s="113" t="s">
        <v>214</v>
      </c>
      <c r="C802" s="114">
        <v>32000</v>
      </c>
      <c r="D802" s="122">
        <v>0</v>
      </c>
    </row>
    <row r="803" spans="1:4" s="94" customFormat="1" x14ac:dyDescent="0.2">
      <c r="A803" s="112">
        <v>412300</v>
      </c>
      <c r="B803" s="113" t="s">
        <v>92</v>
      </c>
      <c r="C803" s="114">
        <v>32000</v>
      </c>
      <c r="D803" s="122">
        <v>0</v>
      </c>
    </row>
    <row r="804" spans="1:4" s="94" customFormat="1" x14ac:dyDescent="0.2">
      <c r="A804" s="112">
        <v>412500</v>
      </c>
      <c r="B804" s="113" t="s">
        <v>94</v>
      </c>
      <c r="C804" s="114">
        <v>13000</v>
      </c>
      <c r="D804" s="122">
        <v>0</v>
      </c>
    </row>
    <row r="805" spans="1:4" s="94" customFormat="1" x14ac:dyDescent="0.2">
      <c r="A805" s="112">
        <v>412600</v>
      </c>
      <c r="B805" s="113" t="s">
        <v>215</v>
      </c>
      <c r="C805" s="114">
        <v>75000</v>
      </c>
      <c r="D805" s="122">
        <v>0</v>
      </c>
    </row>
    <row r="806" spans="1:4" s="94" customFormat="1" x14ac:dyDescent="0.2">
      <c r="A806" s="112">
        <v>412700</v>
      </c>
      <c r="B806" s="113" t="s">
        <v>202</v>
      </c>
      <c r="C806" s="114">
        <v>30000</v>
      </c>
      <c r="D806" s="122">
        <v>0</v>
      </c>
    </row>
    <row r="807" spans="1:4" s="94" customFormat="1" x14ac:dyDescent="0.2">
      <c r="A807" s="112">
        <v>412900</v>
      </c>
      <c r="B807" s="117" t="s">
        <v>530</v>
      </c>
      <c r="C807" s="114">
        <v>1000</v>
      </c>
      <c r="D807" s="122">
        <v>0</v>
      </c>
    </row>
    <row r="808" spans="1:4" s="94" customFormat="1" x14ac:dyDescent="0.2">
      <c r="A808" s="112">
        <v>412900</v>
      </c>
      <c r="B808" s="117" t="s">
        <v>295</v>
      </c>
      <c r="C808" s="114">
        <v>6000</v>
      </c>
      <c r="D808" s="122">
        <v>0</v>
      </c>
    </row>
    <row r="809" spans="1:4" s="94" customFormat="1" x14ac:dyDescent="0.2">
      <c r="A809" s="112">
        <v>412900</v>
      </c>
      <c r="B809" s="117" t="s">
        <v>313</v>
      </c>
      <c r="C809" s="114">
        <v>4500</v>
      </c>
      <c r="D809" s="122">
        <v>0</v>
      </c>
    </row>
    <row r="810" spans="1:4" s="94" customFormat="1" x14ac:dyDescent="0.2">
      <c r="A810" s="112">
        <v>412900</v>
      </c>
      <c r="B810" s="117" t="s">
        <v>314</v>
      </c>
      <c r="C810" s="114">
        <v>3500</v>
      </c>
      <c r="D810" s="122">
        <v>0</v>
      </c>
    </row>
    <row r="811" spans="1:4" s="94" customFormat="1" x14ac:dyDescent="0.2">
      <c r="A811" s="112">
        <v>412900</v>
      </c>
      <c r="B811" s="117" t="s">
        <v>315</v>
      </c>
      <c r="C811" s="114">
        <v>4300</v>
      </c>
      <c r="D811" s="122">
        <v>0</v>
      </c>
    </row>
    <row r="812" spans="1:4" s="94" customFormat="1" x14ac:dyDescent="0.2">
      <c r="A812" s="112">
        <v>412900</v>
      </c>
      <c r="B812" s="113" t="s">
        <v>297</v>
      </c>
      <c r="C812" s="114">
        <v>1000</v>
      </c>
      <c r="D812" s="122">
        <v>0</v>
      </c>
    </row>
    <row r="813" spans="1:4" s="119" customFormat="1" x14ac:dyDescent="0.2">
      <c r="A813" s="110">
        <v>413000</v>
      </c>
      <c r="B813" s="115" t="s">
        <v>206</v>
      </c>
      <c r="C813" s="109">
        <f t="shared" ref="C813:D813" si="176">C814</f>
        <v>299.99999999999989</v>
      </c>
      <c r="D813" s="109">
        <f t="shared" si="176"/>
        <v>0</v>
      </c>
    </row>
    <row r="814" spans="1:4" s="94" customFormat="1" x14ac:dyDescent="0.2">
      <c r="A814" s="112">
        <v>413900</v>
      </c>
      <c r="B814" s="113" t="s">
        <v>99</v>
      </c>
      <c r="C814" s="114">
        <v>299.99999999999989</v>
      </c>
      <c r="D814" s="122">
        <v>0</v>
      </c>
    </row>
    <row r="815" spans="1:4" s="119" customFormat="1" x14ac:dyDescent="0.2">
      <c r="A815" s="110">
        <v>415000</v>
      </c>
      <c r="B815" s="115" t="s">
        <v>50</v>
      </c>
      <c r="C815" s="109">
        <f>SUM(C816:C823)</f>
        <v>870000</v>
      </c>
      <c r="D815" s="109">
        <f>SUM(D816:D823)</f>
        <v>0</v>
      </c>
    </row>
    <row r="816" spans="1:4" s="94" customFormat="1" x14ac:dyDescent="0.2">
      <c r="A816" s="120">
        <v>415100</v>
      </c>
      <c r="B816" s="113" t="s">
        <v>262</v>
      </c>
      <c r="C816" s="114">
        <v>0</v>
      </c>
      <c r="D816" s="122">
        <v>0</v>
      </c>
    </row>
    <row r="817" spans="1:4" s="94" customFormat="1" x14ac:dyDescent="0.2">
      <c r="A817" s="120">
        <v>415200</v>
      </c>
      <c r="B817" s="113" t="s">
        <v>343</v>
      </c>
      <c r="C817" s="114">
        <v>0</v>
      </c>
      <c r="D817" s="122">
        <v>0</v>
      </c>
    </row>
    <row r="818" spans="1:4" s="94" customFormat="1" x14ac:dyDescent="0.2">
      <c r="A818" s="154">
        <v>415200</v>
      </c>
      <c r="B818" s="159" t="s">
        <v>344</v>
      </c>
      <c r="C818" s="114">
        <v>35000</v>
      </c>
      <c r="D818" s="122">
        <v>0</v>
      </c>
    </row>
    <row r="819" spans="1:4" s="94" customFormat="1" x14ac:dyDescent="0.2">
      <c r="A819" s="112">
        <v>415200</v>
      </c>
      <c r="B819" s="113" t="s">
        <v>561</v>
      </c>
      <c r="C819" s="114">
        <v>170000</v>
      </c>
      <c r="D819" s="122">
        <v>0</v>
      </c>
    </row>
    <row r="820" spans="1:4" s="94" customFormat="1" x14ac:dyDescent="0.2">
      <c r="A820" s="112">
        <v>415200</v>
      </c>
      <c r="B820" s="113" t="s">
        <v>280</v>
      </c>
      <c r="C820" s="114">
        <v>250000</v>
      </c>
      <c r="D820" s="122">
        <v>0</v>
      </c>
    </row>
    <row r="821" spans="1:4" s="94" customFormat="1" x14ac:dyDescent="0.2">
      <c r="A821" s="112">
        <v>415200</v>
      </c>
      <c r="B821" s="113" t="s">
        <v>345</v>
      </c>
      <c r="C821" s="114">
        <v>145000</v>
      </c>
      <c r="D821" s="122">
        <v>0</v>
      </c>
    </row>
    <row r="822" spans="1:4" s="94" customFormat="1" x14ac:dyDescent="0.2">
      <c r="A822" s="112">
        <v>415200</v>
      </c>
      <c r="B822" s="113" t="s">
        <v>346</v>
      </c>
      <c r="C822" s="114">
        <v>70000</v>
      </c>
      <c r="D822" s="122">
        <v>0</v>
      </c>
    </row>
    <row r="823" spans="1:4" s="94" customFormat="1" x14ac:dyDescent="0.2">
      <c r="A823" s="112">
        <v>415200</v>
      </c>
      <c r="B823" s="113" t="s">
        <v>261</v>
      </c>
      <c r="C823" s="114">
        <v>200000</v>
      </c>
      <c r="D823" s="122">
        <v>0</v>
      </c>
    </row>
    <row r="824" spans="1:4" s="119" customFormat="1" x14ac:dyDescent="0.2">
      <c r="A824" s="110">
        <v>416000</v>
      </c>
      <c r="B824" s="115" t="s">
        <v>207</v>
      </c>
      <c r="C824" s="109">
        <f>SUM(C825:C829)</f>
        <v>3557900</v>
      </c>
      <c r="D824" s="109">
        <f>SUM(D825:D829)</f>
        <v>0</v>
      </c>
    </row>
    <row r="825" spans="1:4" s="94" customFormat="1" x14ac:dyDescent="0.2">
      <c r="A825" s="112">
        <v>416100</v>
      </c>
      <c r="B825" s="113" t="s">
        <v>562</v>
      </c>
      <c r="C825" s="114">
        <v>1529000</v>
      </c>
      <c r="D825" s="122">
        <v>0</v>
      </c>
    </row>
    <row r="826" spans="1:4" s="94" customFormat="1" x14ac:dyDescent="0.2">
      <c r="A826" s="112">
        <v>416100</v>
      </c>
      <c r="B826" s="113" t="s">
        <v>563</v>
      </c>
      <c r="C826" s="114">
        <v>520000</v>
      </c>
      <c r="D826" s="122">
        <v>0</v>
      </c>
    </row>
    <row r="827" spans="1:4" s="94" customFormat="1" x14ac:dyDescent="0.2">
      <c r="A827" s="112">
        <v>416100</v>
      </c>
      <c r="B827" s="113" t="s">
        <v>281</v>
      </c>
      <c r="C827" s="114">
        <v>780000</v>
      </c>
      <c r="D827" s="122">
        <v>0</v>
      </c>
    </row>
    <row r="828" spans="1:4" s="94" customFormat="1" x14ac:dyDescent="0.2">
      <c r="A828" s="112">
        <v>416100</v>
      </c>
      <c r="B828" s="113" t="s">
        <v>347</v>
      </c>
      <c r="C828" s="114">
        <v>678900</v>
      </c>
      <c r="D828" s="122">
        <v>0</v>
      </c>
    </row>
    <row r="829" spans="1:4" s="94" customFormat="1" x14ac:dyDescent="0.2">
      <c r="A829" s="112">
        <v>416100</v>
      </c>
      <c r="B829" s="113" t="s">
        <v>237</v>
      </c>
      <c r="C829" s="114">
        <v>50000</v>
      </c>
      <c r="D829" s="122">
        <v>0</v>
      </c>
    </row>
    <row r="830" spans="1:4" s="119" customFormat="1" ht="40.5" x14ac:dyDescent="0.2">
      <c r="A830" s="156">
        <v>418000</v>
      </c>
      <c r="B830" s="115" t="s">
        <v>209</v>
      </c>
      <c r="C830" s="109">
        <f>C831</f>
        <v>13000</v>
      </c>
      <c r="D830" s="109">
        <f t="shared" ref="D830" si="177">D831</f>
        <v>0</v>
      </c>
    </row>
    <row r="831" spans="1:4" s="94" customFormat="1" x14ac:dyDescent="0.2">
      <c r="A831" s="112">
        <v>418400</v>
      </c>
      <c r="B831" s="113" t="s">
        <v>146</v>
      </c>
      <c r="C831" s="114">
        <v>13000</v>
      </c>
      <c r="D831" s="122">
        <v>0</v>
      </c>
    </row>
    <row r="832" spans="1:4" s="119" customFormat="1" x14ac:dyDescent="0.2">
      <c r="A832" s="110">
        <v>419000</v>
      </c>
      <c r="B832" s="115" t="s">
        <v>210</v>
      </c>
      <c r="C832" s="109">
        <f t="shared" ref="C832:D832" si="178">C833</f>
        <v>0</v>
      </c>
      <c r="D832" s="109">
        <f t="shared" si="178"/>
        <v>0</v>
      </c>
    </row>
    <row r="833" spans="1:4" s="94" customFormat="1" x14ac:dyDescent="0.2">
      <c r="A833" s="112">
        <v>419100</v>
      </c>
      <c r="B833" s="113" t="s">
        <v>210</v>
      </c>
      <c r="C833" s="114">
        <v>0</v>
      </c>
      <c r="D833" s="122">
        <v>0</v>
      </c>
    </row>
    <row r="834" spans="1:4" s="119" customFormat="1" x14ac:dyDescent="0.2">
      <c r="A834" s="110">
        <v>480000</v>
      </c>
      <c r="B834" s="115" t="s">
        <v>147</v>
      </c>
      <c r="C834" s="109">
        <f t="shared" ref="C834:D834" si="179">C835</f>
        <v>1407000</v>
      </c>
      <c r="D834" s="109">
        <f t="shared" si="179"/>
        <v>0</v>
      </c>
    </row>
    <row r="835" spans="1:4" s="119" customFormat="1" x14ac:dyDescent="0.2">
      <c r="A835" s="110">
        <v>487000</v>
      </c>
      <c r="B835" s="115" t="s">
        <v>199</v>
      </c>
      <c r="C835" s="109">
        <f>SUM(C836:C839)</f>
        <v>1407000</v>
      </c>
      <c r="D835" s="109">
        <f>SUM(D836:D839)</f>
        <v>0</v>
      </c>
    </row>
    <row r="836" spans="1:4" s="94" customFormat="1" ht="40.5" x14ac:dyDescent="0.2">
      <c r="A836" s="112">
        <v>487300</v>
      </c>
      <c r="B836" s="113" t="s">
        <v>348</v>
      </c>
      <c r="C836" s="114">
        <v>397000</v>
      </c>
      <c r="D836" s="122">
        <v>0</v>
      </c>
    </row>
    <row r="837" spans="1:4" s="94" customFormat="1" ht="40.5" x14ac:dyDescent="0.2">
      <c r="A837" s="112">
        <v>487300</v>
      </c>
      <c r="B837" s="113" t="s">
        <v>349</v>
      </c>
      <c r="C837" s="114">
        <v>600000</v>
      </c>
      <c r="D837" s="122">
        <v>0</v>
      </c>
    </row>
    <row r="838" spans="1:4" s="94" customFormat="1" x14ac:dyDescent="0.2">
      <c r="A838" s="112">
        <v>487300</v>
      </c>
      <c r="B838" s="113" t="s">
        <v>350</v>
      </c>
      <c r="C838" s="114">
        <v>290000</v>
      </c>
      <c r="D838" s="122">
        <v>0</v>
      </c>
    </row>
    <row r="839" spans="1:4" s="94" customFormat="1" ht="40.5" x14ac:dyDescent="0.2">
      <c r="A839" s="120">
        <v>487400</v>
      </c>
      <c r="B839" s="113" t="s">
        <v>351</v>
      </c>
      <c r="C839" s="114">
        <v>120000</v>
      </c>
      <c r="D839" s="122">
        <v>0</v>
      </c>
    </row>
    <row r="840" spans="1:4" s="119" customFormat="1" x14ac:dyDescent="0.2">
      <c r="A840" s="110">
        <v>510000</v>
      </c>
      <c r="B840" s="115" t="s">
        <v>151</v>
      </c>
      <c r="C840" s="109">
        <f>C841+C844</f>
        <v>21000</v>
      </c>
      <c r="D840" s="109">
        <f>D841+D844</f>
        <v>0</v>
      </c>
    </row>
    <row r="841" spans="1:4" s="119" customFormat="1" x14ac:dyDescent="0.2">
      <c r="A841" s="110">
        <v>511000</v>
      </c>
      <c r="B841" s="115" t="s">
        <v>152</v>
      </c>
      <c r="C841" s="109">
        <f>SUM(C842:C843)</f>
        <v>15000</v>
      </c>
      <c r="D841" s="109">
        <f>SUM(D842:D843)</f>
        <v>0</v>
      </c>
    </row>
    <row r="842" spans="1:4" s="94" customFormat="1" x14ac:dyDescent="0.2">
      <c r="A842" s="112">
        <v>511300</v>
      </c>
      <c r="B842" s="113" t="s">
        <v>155</v>
      </c>
      <c r="C842" s="114">
        <v>5000</v>
      </c>
      <c r="D842" s="122">
        <v>0</v>
      </c>
    </row>
    <row r="843" spans="1:4" s="94" customFormat="1" x14ac:dyDescent="0.2">
      <c r="A843" s="112">
        <v>511400</v>
      </c>
      <c r="B843" s="113" t="s">
        <v>156</v>
      </c>
      <c r="C843" s="114">
        <v>10000</v>
      </c>
      <c r="D843" s="122">
        <v>0</v>
      </c>
    </row>
    <row r="844" spans="1:4" s="119" customFormat="1" x14ac:dyDescent="0.2">
      <c r="A844" s="110">
        <v>516000</v>
      </c>
      <c r="B844" s="115" t="s">
        <v>162</v>
      </c>
      <c r="C844" s="109">
        <f t="shared" ref="C844:D844" si="180">C845</f>
        <v>6000</v>
      </c>
      <c r="D844" s="109">
        <f t="shared" si="180"/>
        <v>0</v>
      </c>
    </row>
    <row r="845" spans="1:4" s="94" customFormat="1" x14ac:dyDescent="0.2">
      <c r="A845" s="112">
        <v>516100</v>
      </c>
      <c r="B845" s="113" t="s">
        <v>162</v>
      </c>
      <c r="C845" s="114">
        <v>6000</v>
      </c>
      <c r="D845" s="122">
        <v>0</v>
      </c>
    </row>
    <row r="846" spans="1:4" s="119" customFormat="1" x14ac:dyDescent="0.2">
      <c r="A846" s="110">
        <v>630000</v>
      </c>
      <c r="B846" s="115" t="s">
        <v>190</v>
      </c>
      <c r="C846" s="109">
        <f t="shared" ref="C846:C847" si="181">C847</f>
        <v>10000</v>
      </c>
      <c r="D846" s="109">
        <f t="shared" ref="D846:D847" si="182">D847</f>
        <v>0</v>
      </c>
    </row>
    <row r="847" spans="1:4" s="119" customFormat="1" x14ac:dyDescent="0.2">
      <c r="A847" s="110">
        <v>638000</v>
      </c>
      <c r="B847" s="115" t="s">
        <v>126</v>
      </c>
      <c r="C847" s="109">
        <f t="shared" si="181"/>
        <v>10000</v>
      </c>
      <c r="D847" s="109">
        <f t="shared" si="182"/>
        <v>0</v>
      </c>
    </row>
    <row r="848" spans="1:4" s="94" customFormat="1" x14ac:dyDescent="0.2">
      <c r="A848" s="112">
        <v>638100</v>
      </c>
      <c r="B848" s="113" t="s">
        <v>195</v>
      </c>
      <c r="C848" s="114">
        <v>10000</v>
      </c>
      <c r="D848" s="122">
        <v>0</v>
      </c>
    </row>
    <row r="849" spans="1:4" s="160" customFormat="1" x14ac:dyDescent="0.2">
      <c r="A849" s="157"/>
      <c r="B849" s="158" t="s">
        <v>229</v>
      </c>
      <c r="C849" s="152">
        <f>C794+C840+C834+C846</f>
        <v>8525300</v>
      </c>
      <c r="D849" s="152">
        <f>D794+D840+D834+D846</f>
        <v>0</v>
      </c>
    </row>
    <row r="850" spans="1:4" s="94" customFormat="1" x14ac:dyDescent="0.2">
      <c r="A850" s="130"/>
      <c r="B850" s="108"/>
      <c r="C850" s="131"/>
      <c r="D850" s="131"/>
    </row>
    <row r="851" spans="1:4" s="94" customFormat="1" x14ac:dyDescent="0.2">
      <c r="A851" s="130"/>
      <c r="B851" s="108"/>
      <c r="C851" s="131"/>
      <c r="D851" s="131"/>
    </row>
    <row r="852" spans="1:4" s="94" customFormat="1" x14ac:dyDescent="0.2">
      <c r="A852" s="112" t="s">
        <v>564</v>
      </c>
      <c r="B852" s="115"/>
      <c r="C852" s="131"/>
      <c r="D852" s="131"/>
    </row>
    <row r="853" spans="1:4" s="94" customFormat="1" x14ac:dyDescent="0.2">
      <c r="A853" s="112" t="s">
        <v>236</v>
      </c>
      <c r="B853" s="115"/>
      <c r="C853" s="131"/>
      <c r="D853" s="131"/>
    </row>
    <row r="854" spans="1:4" s="94" customFormat="1" x14ac:dyDescent="0.2">
      <c r="A854" s="112" t="s">
        <v>352</v>
      </c>
      <c r="B854" s="115"/>
      <c r="C854" s="131"/>
      <c r="D854" s="131"/>
    </row>
    <row r="855" spans="1:4" s="94" customFormat="1" x14ac:dyDescent="0.2">
      <c r="A855" s="112" t="s">
        <v>529</v>
      </c>
      <c r="B855" s="115"/>
      <c r="C855" s="131"/>
      <c r="D855" s="131"/>
    </row>
    <row r="856" spans="1:4" s="94" customFormat="1" x14ac:dyDescent="0.2">
      <c r="A856" s="112"/>
      <c r="B856" s="143"/>
      <c r="C856" s="131"/>
      <c r="D856" s="131"/>
    </row>
    <row r="857" spans="1:4" s="94" customFormat="1" x14ac:dyDescent="0.2">
      <c r="A857" s="110">
        <v>410000</v>
      </c>
      <c r="B857" s="111" t="s">
        <v>87</v>
      </c>
      <c r="C857" s="109">
        <f t="shared" ref="C857" si="183">C858+C863</f>
        <v>5546000</v>
      </c>
      <c r="D857" s="109">
        <f t="shared" ref="D857" si="184">D858+D863</f>
        <v>0</v>
      </c>
    </row>
    <row r="858" spans="1:4" s="94" customFormat="1" x14ac:dyDescent="0.2">
      <c r="A858" s="110">
        <v>411000</v>
      </c>
      <c r="B858" s="111" t="s">
        <v>200</v>
      </c>
      <c r="C858" s="109">
        <f t="shared" ref="C858" si="185">SUM(C859:C862)</f>
        <v>4608000</v>
      </c>
      <c r="D858" s="109">
        <f t="shared" ref="D858" si="186">SUM(D859:D862)</f>
        <v>0</v>
      </c>
    </row>
    <row r="859" spans="1:4" s="94" customFormat="1" x14ac:dyDescent="0.2">
      <c r="A859" s="112">
        <v>411100</v>
      </c>
      <c r="B859" s="113" t="s">
        <v>88</v>
      </c>
      <c r="C859" s="114">
        <v>4320000</v>
      </c>
      <c r="D859" s="122">
        <v>0</v>
      </c>
    </row>
    <row r="860" spans="1:4" s="94" customFormat="1" ht="40.5" x14ac:dyDescent="0.2">
      <c r="A860" s="112">
        <v>411200</v>
      </c>
      <c r="B860" s="113" t="s">
        <v>213</v>
      </c>
      <c r="C860" s="114">
        <v>150000</v>
      </c>
      <c r="D860" s="122">
        <v>0</v>
      </c>
    </row>
    <row r="861" spans="1:4" s="94" customFormat="1" ht="40.5" x14ac:dyDescent="0.2">
      <c r="A861" s="112">
        <v>411300</v>
      </c>
      <c r="B861" s="113" t="s">
        <v>89</v>
      </c>
      <c r="C861" s="114">
        <v>108000</v>
      </c>
      <c r="D861" s="122">
        <v>0</v>
      </c>
    </row>
    <row r="862" spans="1:4" s="94" customFormat="1" x14ac:dyDescent="0.2">
      <c r="A862" s="112">
        <v>411400</v>
      </c>
      <c r="B862" s="113" t="s">
        <v>90</v>
      </c>
      <c r="C862" s="114">
        <v>30000</v>
      </c>
      <c r="D862" s="122">
        <v>0</v>
      </c>
    </row>
    <row r="863" spans="1:4" s="94" customFormat="1" x14ac:dyDescent="0.2">
      <c r="A863" s="110">
        <v>412000</v>
      </c>
      <c r="B863" s="115" t="s">
        <v>205</v>
      </c>
      <c r="C863" s="109">
        <f>SUM(C864:C873)</f>
        <v>938000</v>
      </c>
      <c r="D863" s="109">
        <f>SUM(D864:D873)</f>
        <v>0</v>
      </c>
    </row>
    <row r="864" spans="1:4" s="94" customFormat="1" ht="40.5" x14ac:dyDescent="0.2">
      <c r="A864" s="112">
        <v>412200</v>
      </c>
      <c r="B864" s="113" t="s">
        <v>214</v>
      </c>
      <c r="C864" s="114">
        <v>400000</v>
      </c>
      <c r="D864" s="122">
        <v>0</v>
      </c>
    </row>
    <row r="865" spans="1:4" s="94" customFormat="1" x14ac:dyDescent="0.2">
      <c r="A865" s="112">
        <v>412300</v>
      </c>
      <c r="B865" s="113" t="s">
        <v>92</v>
      </c>
      <c r="C865" s="114">
        <v>150000</v>
      </c>
      <c r="D865" s="122">
        <v>0</v>
      </c>
    </row>
    <row r="866" spans="1:4" s="94" customFormat="1" x14ac:dyDescent="0.2">
      <c r="A866" s="112">
        <v>412500</v>
      </c>
      <c r="B866" s="113" t="s">
        <v>94</v>
      </c>
      <c r="C866" s="114">
        <v>60000</v>
      </c>
      <c r="D866" s="122">
        <v>0</v>
      </c>
    </row>
    <row r="867" spans="1:4" s="94" customFormat="1" x14ac:dyDescent="0.2">
      <c r="A867" s="112">
        <v>412600</v>
      </c>
      <c r="B867" s="113" t="s">
        <v>215</v>
      </c>
      <c r="C867" s="114">
        <v>90000</v>
      </c>
      <c r="D867" s="122">
        <v>0</v>
      </c>
    </row>
    <row r="868" spans="1:4" s="94" customFormat="1" x14ac:dyDescent="0.2">
      <c r="A868" s="112">
        <v>412700</v>
      </c>
      <c r="B868" s="113" t="s">
        <v>202</v>
      </c>
      <c r="C868" s="114">
        <v>150000</v>
      </c>
      <c r="D868" s="122">
        <v>0</v>
      </c>
    </row>
    <row r="869" spans="1:4" s="94" customFormat="1" x14ac:dyDescent="0.2">
      <c r="A869" s="112">
        <v>412900</v>
      </c>
      <c r="B869" s="117" t="s">
        <v>295</v>
      </c>
      <c r="C869" s="114">
        <v>2500</v>
      </c>
      <c r="D869" s="122">
        <v>0</v>
      </c>
    </row>
    <row r="870" spans="1:4" s="94" customFormat="1" x14ac:dyDescent="0.2">
      <c r="A870" s="112">
        <v>412900</v>
      </c>
      <c r="B870" s="117" t="s">
        <v>313</v>
      </c>
      <c r="C870" s="114">
        <v>60000</v>
      </c>
      <c r="D870" s="122">
        <v>0</v>
      </c>
    </row>
    <row r="871" spans="1:4" s="94" customFormat="1" x14ac:dyDescent="0.2">
      <c r="A871" s="112">
        <v>412900</v>
      </c>
      <c r="B871" s="117" t="s">
        <v>314</v>
      </c>
      <c r="C871" s="114">
        <v>9000</v>
      </c>
      <c r="D871" s="122">
        <v>0</v>
      </c>
    </row>
    <row r="872" spans="1:4" s="94" customFormat="1" x14ac:dyDescent="0.2">
      <c r="A872" s="112">
        <v>412900</v>
      </c>
      <c r="B872" s="117" t="s">
        <v>315</v>
      </c>
      <c r="C872" s="114">
        <v>10500</v>
      </c>
      <c r="D872" s="122">
        <v>0</v>
      </c>
    </row>
    <row r="873" spans="1:4" s="94" customFormat="1" x14ac:dyDescent="0.2">
      <c r="A873" s="112">
        <v>412900</v>
      </c>
      <c r="B873" s="117" t="s">
        <v>297</v>
      </c>
      <c r="C873" s="114">
        <v>6000</v>
      </c>
      <c r="D873" s="122">
        <v>0</v>
      </c>
    </row>
    <row r="874" spans="1:4" s="94" customFormat="1" x14ac:dyDescent="0.2">
      <c r="A874" s="110">
        <v>510000</v>
      </c>
      <c r="B874" s="115" t="s">
        <v>151</v>
      </c>
      <c r="C874" s="109">
        <f>C875+C879</f>
        <v>2460000</v>
      </c>
      <c r="D874" s="109">
        <f>D875+D879</f>
        <v>0</v>
      </c>
    </row>
    <row r="875" spans="1:4" s="94" customFormat="1" x14ac:dyDescent="0.2">
      <c r="A875" s="110">
        <v>511000</v>
      </c>
      <c r="B875" s="115" t="s">
        <v>152</v>
      </c>
      <c r="C875" s="109">
        <f>SUM(C876:C878)</f>
        <v>60000</v>
      </c>
      <c r="D875" s="109">
        <f>SUM(D876:D878)</f>
        <v>0</v>
      </c>
    </row>
    <row r="876" spans="1:4" s="94" customFormat="1" x14ac:dyDescent="0.2">
      <c r="A876" s="112">
        <v>511100</v>
      </c>
      <c r="B876" s="113" t="s">
        <v>153</v>
      </c>
      <c r="C876" s="114">
        <v>0</v>
      </c>
      <c r="D876" s="122">
        <v>0</v>
      </c>
    </row>
    <row r="877" spans="1:4" s="94" customFormat="1" x14ac:dyDescent="0.2">
      <c r="A877" s="112">
        <v>511300</v>
      </c>
      <c r="B877" s="113" t="s">
        <v>155</v>
      </c>
      <c r="C877" s="114">
        <v>60000</v>
      </c>
      <c r="D877" s="122">
        <v>0</v>
      </c>
    </row>
    <row r="878" spans="1:4" s="94" customFormat="1" x14ac:dyDescent="0.2">
      <c r="A878" s="112">
        <v>511700</v>
      </c>
      <c r="B878" s="113" t="s">
        <v>158</v>
      </c>
      <c r="C878" s="114">
        <v>0</v>
      </c>
      <c r="D878" s="122">
        <v>0</v>
      </c>
    </row>
    <row r="879" spans="1:4" s="119" customFormat="1" x14ac:dyDescent="0.2">
      <c r="A879" s="110">
        <v>516000</v>
      </c>
      <c r="B879" s="115" t="s">
        <v>162</v>
      </c>
      <c r="C879" s="109">
        <f t="shared" ref="C879:D879" si="187">C880</f>
        <v>2400000</v>
      </c>
      <c r="D879" s="109">
        <f t="shared" si="187"/>
        <v>0</v>
      </c>
    </row>
    <row r="880" spans="1:4" s="94" customFormat="1" x14ac:dyDescent="0.2">
      <c r="A880" s="112">
        <v>516100</v>
      </c>
      <c r="B880" s="113" t="s">
        <v>162</v>
      </c>
      <c r="C880" s="114">
        <v>2400000</v>
      </c>
      <c r="D880" s="122">
        <v>0</v>
      </c>
    </row>
    <row r="881" spans="1:4" s="119" customFormat="1" x14ac:dyDescent="0.2">
      <c r="A881" s="110">
        <v>630000</v>
      </c>
      <c r="B881" s="115" t="s">
        <v>190</v>
      </c>
      <c r="C881" s="109">
        <f t="shared" ref="C881" si="188">C882+C885</f>
        <v>669100</v>
      </c>
      <c r="D881" s="109">
        <f t="shared" ref="D881" si="189">D882+D885</f>
        <v>0</v>
      </c>
    </row>
    <row r="882" spans="1:4" s="119" customFormat="1" x14ac:dyDescent="0.2">
      <c r="A882" s="110">
        <v>631000</v>
      </c>
      <c r="B882" s="115" t="s">
        <v>125</v>
      </c>
      <c r="C882" s="109">
        <f>C883+C884</f>
        <v>627100</v>
      </c>
      <c r="D882" s="109">
        <f>D883+D884</f>
        <v>0</v>
      </c>
    </row>
    <row r="883" spans="1:4" s="94" customFormat="1" x14ac:dyDescent="0.2">
      <c r="A883" s="112">
        <v>631100</v>
      </c>
      <c r="B883" s="113" t="s">
        <v>192</v>
      </c>
      <c r="C883" s="114">
        <v>627100</v>
      </c>
      <c r="D883" s="122">
        <v>0</v>
      </c>
    </row>
    <row r="884" spans="1:4" s="94" customFormat="1" x14ac:dyDescent="0.2">
      <c r="A884" s="112">
        <v>631300</v>
      </c>
      <c r="B884" s="113" t="s">
        <v>194</v>
      </c>
      <c r="C884" s="114">
        <v>0</v>
      </c>
      <c r="D884" s="122">
        <v>0</v>
      </c>
    </row>
    <row r="885" spans="1:4" s="119" customFormat="1" x14ac:dyDescent="0.2">
      <c r="A885" s="110">
        <v>638000</v>
      </c>
      <c r="B885" s="115" t="s">
        <v>126</v>
      </c>
      <c r="C885" s="109">
        <f t="shared" ref="C885:D885" si="190">C886</f>
        <v>42000</v>
      </c>
      <c r="D885" s="109">
        <f t="shared" si="190"/>
        <v>0</v>
      </c>
    </row>
    <row r="886" spans="1:4" s="94" customFormat="1" x14ac:dyDescent="0.2">
      <c r="A886" s="112">
        <v>638100</v>
      </c>
      <c r="B886" s="113" t="s">
        <v>195</v>
      </c>
      <c r="C886" s="114">
        <v>42000</v>
      </c>
      <c r="D886" s="122">
        <v>0</v>
      </c>
    </row>
    <row r="887" spans="1:4" s="94" customFormat="1" x14ac:dyDescent="0.2">
      <c r="A887" s="157"/>
      <c r="B887" s="158" t="s">
        <v>229</v>
      </c>
      <c r="C887" s="152">
        <f>C857+C874+C881</f>
        <v>8675100</v>
      </c>
      <c r="D887" s="152">
        <f>D857+D874+D881</f>
        <v>0</v>
      </c>
    </row>
    <row r="888" spans="1:4" s="94" customFormat="1" x14ac:dyDescent="0.2">
      <c r="A888" s="130"/>
      <c r="B888" s="108"/>
      <c r="C888" s="131"/>
      <c r="D888" s="131"/>
    </row>
    <row r="889" spans="1:4" s="94" customFormat="1" x14ac:dyDescent="0.2">
      <c r="A889" s="130"/>
      <c r="B889" s="108"/>
      <c r="C889" s="131"/>
      <c r="D889" s="131"/>
    </row>
    <row r="890" spans="1:4" s="94" customFormat="1" x14ac:dyDescent="0.2">
      <c r="A890" s="112" t="s">
        <v>565</v>
      </c>
      <c r="B890" s="115"/>
      <c r="C890" s="131"/>
      <c r="D890" s="131"/>
    </row>
    <row r="891" spans="1:4" s="94" customFormat="1" x14ac:dyDescent="0.2">
      <c r="A891" s="112" t="s">
        <v>238</v>
      </c>
      <c r="B891" s="115"/>
      <c r="C891" s="131"/>
      <c r="D891" s="131"/>
    </row>
    <row r="892" spans="1:4" s="94" customFormat="1" x14ac:dyDescent="0.2">
      <c r="A892" s="112" t="s">
        <v>312</v>
      </c>
      <c r="B892" s="115"/>
      <c r="C892" s="131"/>
      <c r="D892" s="131"/>
    </row>
    <row r="893" spans="1:4" s="94" customFormat="1" x14ac:dyDescent="0.2">
      <c r="A893" s="112" t="s">
        <v>529</v>
      </c>
      <c r="B893" s="115"/>
      <c r="C893" s="131"/>
      <c r="D893" s="131"/>
    </row>
    <row r="894" spans="1:4" s="94" customFormat="1" x14ac:dyDescent="0.2">
      <c r="A894" s="112"/>
      <c r="B894" s="143"/>
      <c r="C894" s="131"/>
      <c r="D894" s="131"/>
    </row>
    <row r="895" spans="1:4" s="119" customFormat="1" x14ac:dyDescent="0.2">
      <c r="A895" s="110">
        <v>410000</v>
      </c>
      <c r="B895" s="111" t="s">
        <v>87</v>
      </c>
      <c r="C895" s="109">
        <f t="shared" ref="C895" si="191">C896+C901</f>
        <v>1998300</v>
      </c>
      <c r="D895" s="109">
        <f t="shared" ref="D895" si="192">D896+D901</f>
        <v>0</v>
      </c>
    </row>
    <row r="896" spans="1:4" s="119" customFormat="1" x14ac:dyDescent="0.2">
      <c r="A896" s="110">
        <v>411000</v>
      </c>
      <c r="B896" s="111" t="s">
        <v>200</v>
      </c>
      <c r="C896" s="109">
        <f t="shared" ref="C896" si="193">SUM(C897:C900)</f>
        <v>926000</v>
      </c>
      <c r="D896" s="109">
        <f t="shared" ref="D896" si="194">SUM(D897:D900)</f>
        <v>0</v>
      </c>
    </row>
    <row r="897" spans="1:4" s="94" customFormat="1" x14ac:dyDescent="0.2">
      <c r="A897" s="112">
        <v>411100</v>
      </c>
      <c r="B897" s="113" t="s">
        <v>88</v>
      </c>
      <c r="C897" s="114">
        <v>883000</v>
      </c>
      <c r="D897" s="122">
        <v>0</v>
      </c>
    </row>
    <row r="898" spans="1:4" s="94" customFormat="1" ht="40.5" x14ac:dyDescent="0.2">
      <c r="A898" s="112">
        <v>411200</v>
      </c>
      <c r="B898" s="113" t="s">
        <v>213</v>
      </c>
      <c r="C898" s="114">
        <v>16000</v>
      </c>
      <c r="D898" s="122">
        <v>0</v>
      </c>
    </row>
    <row r="899" spans="1:4" s="94" customFormat="1" ht="40.5" x14ac:dyDescent="0.2">
      <c r="A899" s="112">
        <v>411300</v>
      </c>
      <c r="B899" s="113" t="s">
        <v>89</v>
      </c>
      <c r="C899" s="114">
        <v>22000</v>
      </c>
      <c r="D899" s="122">
        <v>0</v>
      </c>
    </row>
    <row r="900" spans="1:4" s="94" customFormat="1" x14ac:dyDescent="0.2">
      <c r="A900" s="112">
        <v>411400</v>
      </c>
      <c r="B900" s="113" t="s">
        <v>90</v>
      </c>
      <c r="C900" s="114">
        <v>5000</v>
      </c>
      <c r="D900" s="122">
        <v>0</v>
      </c>
    </row>
    <row r="901" spans="1:4" s="119" customFormat="1" x14ac:dyDescent="0.2">
      <c r="A901" s="110">
        <v>412000</v>
      </c>
      <c r="B901" s="115" t="s">
        <v>205</v>
      </c>
      <c r="C901" s="109">
        <f>SUM(C902:C912)</f>
        <v>1072300</v>
      </c>
      <c r="D901" s="109">
        <f>SUM(D902:D912)</f>
        <v>0</v>
      </c>
    </row>
    <row r="902" spans="1:4" s="94" customFormat="1" ht="40.5" x14ac:dyDescent="0.2">
      <c r="A902" s="112">
        <v>412200</v>
      </c>
      <c r="B902" s="113" t="s">
        <v>214</v>
      </c>
      <c r="C902" s="114">
        <v>72000</v>
      </c>
      <c r="D902" s="122">
        <v>0</v>
      </c>
    </row>
    <row r="903" spans="1:4" s="94" customFormat="1" x14ac:dyDescent="0.2">
      <c r="A903" s="112">
        <v>412300</v>
      </c>
      <c r="B903" s="113" t="s">
        <v>92</v>
      </c>
      <c r="C903" s="114">
        <v>12000</v>
      </c>
      <c r="D903" s="122">
        <v>0</v>
      </c>
    </row>
    <row r="904" spans="1:4" s="94" customFormat="1" x14ac:dyDescent="0.2">
      <c r="A904" s="112">
        <v>412500</v>
      </c>
      <c r="B904" s="113" t="s">
        <v>94</v>
      </c>
      <c r="C904" s="114">
        <v>9000</v>
      </c>
      <c r="D904" s="122">
        <v>0</v>
      </c>
    </row>
    <row r="905" spans="1:4" s="94" customFormat="1" x14ac:dyDescent="0.2">
      <c r="A905" s="112">
        <v>412600</v>
      </c>
      <c r="B905" s="113" t="s">
        <v>215</v>
      </c>
      <c r="C905" s="114">
        <v>25000</v>
      </c>
      <c r="D905" s="122">
        <v>0</v>
      </c>
    </row>
    <row r="906" spans="1:4" s="94" customFormat="1" x14ac:dyDescent="0.2">
      <c r="A906" s="112">
        <v>412700</v>
      </c>
      <c r="B906" s="113" t="s">
        <v>202</v>
      </c>
      <c r="C906" s="114">
        <v>45000</v>
      </c>
      <c r="D906" s="122">
        <v>0</v>
      </c>
    </row>
    <row r="907" spans="1:4" s="94" customFormat="1" x14ac:dyDescent="0.2">
      <c r="A907" s="112">
        <v>412900</v>
      </c>
      <c r="B907" s="117" t="s">
        <v>530</v>
      </c>
      <c r="C907" s="114">
        <v>999.99999999999989</v>
      </c>
      <c r="D907" s="122">
        <v>0</v>
      </c>
    </row>
    <row r="908" spans="1:4" s="94" customFormat="1" x14ac:dyDescent="0.2">
      <c r="A908" s="112">
        <v>412900</v>
      </c>
      <c r="B908" s="117" t="s">
        <v>295</v>
      </c>
      <c r="C908" s="114">
        <v>900000</v>
      </c>
      <c r="D908" s="122">
        <v>0</v>
      </c>
    </row>
    <row r="909" spans="1:4" s="94" customFormat="1" x14ac:dyDescent="0.2">
      <c r="A909" s="112">
        <v>412900</v>
      </c>
      <c r="B909" s="117" t="s">
        <v>313</v>
      </c>
      <c r="C909" s="114">
        <v>3000</v>
      </c>
      <c r="D909" s="122">
        <v>0</v>
      </c>
    </row>
    <row r="910" spans="1:4" s="94" customFormat="1" x14ac:dyDescent="0.2">
      <c r="A910" s="112">
        <v>412900</v>
      </c>
      <c r="B910" s="117" t="s">
        <v>314</v>
      </c>
      <c r="C910" s="114">
        <v>300</v>
      </c>
      <c r="D910" s="122">
        <v>0</v>
      </c>
    </row>
    <row r="911" spans="1:4" s="94" customFormat="1" x14ac:dyDescent="0.2">
      <c r="A911" s="112">
        <v>412900</v>
      </c>
      <c r="B911" s="117" t="s">
        <v>315</v>
      </c>
      <c r="C911" s="114">
        <v>2000</v>
      </c>
      <c r="D911" s="122">
        <v>0</v>
      </c>
    </row>
    <row r="912" spans="1:4" s="94" customFormat="1" x14ac:dyDescent="0.2">
      <c r="A912" s="112">
        <v>412900</v>
      </c>
      <c r="B912" s="113" t="s">
        <v>297</v>
      </c>
      <c r="C912" s="114">
        <v>3000</v>
      </c>
      <c r="D912" s="122">
        <v>0</v>
      </c>
    </row>
    <row r="913" spans="1:4" s="119" customFormat="1" x14ac:dyDescent="0.2">
      <c r="A913" s="110">
        <v>480000</v>
      </c>
      <c r="B913" s="115" t="s">
        <v>147</v>
      </c>
      <c r="C913" s="109">
        <f t="shared" ref="C913:D913" si="195">C914</f>
        <v>100000.00000000001</v>
      </c>
      <c r="D913" s="109">
        <f t="shared" si="195"/>
        <v>0</v>
      </c>
    </row>
    <row r="914" spans="1:4" s="119" customFormat="1" x14ac:dyDescent="0.2">
      <c r="A914" s="110">
        <v>488000</v>
      </c>
      <c r="B914" s="115" t="s">
        <v>103</v>
      </c>
      <c r="C914" s="109">
        <f>SUM(C915:C915)</f>
        <v>100000.00000000001</v>
      </c>
      <c r="D914" s="109">
        <f>SUM(D915:D915)</f>
        <v>0</v>
      </c>
    </row>
    <row r="915" spans="1:4" s="94" customFormat="1" x14ac:dyDescent="0.2">
      <c r="A915" s="112">
        <v>488100</v>
      </c>
      <c r="B915" s="113" t="s">
        <v>353</v>
      </c>
      <c r="C915" s="114">
        <v>100000.00000000001</v>
      </c>
      <c r="D915" s="122">
        <v>0</v>
      </c>
    </row>
    <row r="916" spans="1:4" s="119" customFormat="1" x14ac:dyDescent="0.2">
      <c r="A916" s="110">
        <v>510000</v>
      </c>
      <c r="B916" s="115" t="s">
        <v>151</v>
      </c>
      <c r="C916" s="109">
        <f>C919+C917</f>
        <v>8000</v>
      </c>
      <c r="D916" s="109">
        <f>D919+D917</f>
        <v>0</v>
      </c>
    </row>
    <row r="917" spans="1:4" s="119" customFormat="1" x14ac:dyDescent="0.2">
      <c r="A917" s="110">
        <v>511000</v>
      </c>
      <c r="B917" s="115" t="s">
        <v>152</v>
      </c>
      <c r="C917" s="109">
        <f>C918+0</f>
        <v>5000</v>
      </c>
      <c r="D917" s="109">
        <f>D918+0</f>
        <v>0</v>
      </c>
    </row>
    <row r="918" spans="1:4" s="94" customFormat="1" x14ac:dyDescent="0.2">
      <c r="A918" s="112">
        <v>511300</v>
      </c>
      <c r="B918" s="113" t="s">
        <v>155</v>
      </c>
      <c r="C918" s="114">
        <v>5000</v>
      </c>
      <c r="D918" s="122">
        <v>0</v>
      </c>
    </row>
    <row r="919" spans="1:4" s="119" customFormat="1" x14ac:dyDescent="0.2">
      <c r="A919" s="110">
        <v>516000</v>
      </c>
      <c r="B919" s="115" t="s">
        <v>162</v>
      </c>
      <c r="C919" s="109">
        <f t="shared" ref="C919:D919" si="196">C920</f>
        <v>3000</v>
      </c>
      <c r="D919" s="109">
        <f t="shared" si="196"/>
        <v>0</v>
      </c>
    </row>
    <row r="920" spans="1:4" s="94" customFormat="1" x14ac:dyDescent="0.2">
      <c r="A920" s="112">
        <v>516100</v>
      </c>
      <c r="B920" s="113" t="s">
        <v>162</v>
      </c>
      <c r="C920" s="114">
        <v>3000</v>
      </c>
      <c r="D920" s="122">
        <v>0</v>
      </c>
    </row>
    <row r="921" spans="1:4" s="119" customFormat="1" x14ac:dyDescent="0.2">
      <c r="A921" s="110">
        <v>630000</v>
      </c>
      <c r="B921" s="115" t="s">
        <v>190</v>
      </c>
      <c r="C921" s="109">
        <f>0+C922</f>
        <v>0</v>
      </c>
      <c r="D921" s="109">
        <f>0+D922</f>
        <v>0</v>
      </c>
    </row>
    <row r="922" spans="1:4" s="119" customFormat="1" x14ac:dyDescent="0.2">
      <c r="A922" s="110">
        <v>638000</v>
      </c>
      <c r="B922" s="115" t="s">
        <v>126</v>
      </c>
      <c r="C922" s="109">
        <f t="shared" ref="C922:D922" si="197">C923</f>
        <v>0</v>
      </c>
      <c r="D922" s="109">
        <f t="shared" si="197"/>
        <v>0</v>
      </c>
    </row>
    <row r="923" spans="1:4" s="94" customFormat="1" x14ac:dyDescent="0.2">
      <c r="A923" s="112">
        <v>638100</v>
      </c>
      <c r="B923" s="113" t="s">
        <v>195</v>
      </c>
      <c r="C923" s="114">
        <v>0</v>
      </c>
      <c r="D923" s="122">
        <v>0</v>
      </c>
    </row>
    <row r="924" spans="1:4" s="94" customFormat="1" x14ac:dyDescent="0.2">
      <c r="A924" s="153"/>
      <c r="B924" s="147" t="s">
        <v>229</v>
      </c>
      <c r="C924" s="151">
        <f>C895+C913+C916+C921</f>
        <v>2106300</v>
      </c>
      <c r="D924" s="151">
        <f>D895+D913+D916+D921</f>
        <v>0</v>
      </c>
    </row>
    <row r="925" spans="1:4" s="94" customFormat="1" x14ac:dyDescent="0.2">
      <c r="A925" s="107"/>
      <c r="B925" s="108"/>
      <c r="C925" s="114"/>
      <c r="D925" s="114"/>
    </row>
    <row r="926" spans="1:4" s="94" customFormat="1" x14ac:dyDescent="0.2">
      <c r="A926" s="107"/>
      <c r="B926" s="108"/>
      <c r="C926" s="114"/>
      <c r="D926" s="114"/>
    </row>
    <row r="927" spans="1:4" s="94" customFormat="1" x14ac:dyDescent="0.2">
      <c r="A927" s="112" t="s">
        <v>566</v>
      </c>
      <c r="B927" s="115"/>
      <c r="C927" s="114"/>
      <c r="D927" s="114"/>
    </row>
    <row r="928" spans="1:4" s="94" customFormat="1" x14ac:dyDescent="0.2">
      <c r="A928" s="112" t="s">
        <v>239</v>
      </c>
      <c r="B928" s="115"/>
      <c r="C928" s="114"/>
      <c r="D928" s="114"/>
    </row>
    <row r="929" spans="1:4" s="94" customFormat="1" x14ac:dyDescent="0.2">
      <c r="A929" s="112" t="s">
        <v>354</v>
      </c>
      <c r="B929" s="115"/>
      <c r="C929" s="114"/>
      <c r="D929" s="114"/>
    </row>
    <row r="930" spans="1:4" s="94" customFormat="1" x14ac:dyDescent="0.2">
      <c r="A930" s="112" t="s">
        <v>567</v>
      </c>
      <c r="B930" s="115"/>
      <c r="C930" s="114"/>
      <c r="D930" s="114"/>
    </row>
    <row r="931" spans="1:4" s="94" customFormat="1" x14ac:dyDescent="0.2">
      <c r="A931" s="112"/>
      <c r="B931" s="143"/>
      <c r="C931" s="131"/>
      <c r="D931" s="131"/>
    </row>
    <row r="932" spans="1:4" s="94" customFormat="1" x14ac:dyDescent="0.2">
      <c r="A932" s="110">
        <v>410000</v>
      </c>
      <c r="B932" s="111" t="s">
        <v>87</v>
      </c>
      <c r="C932" s="109">
        <f>C933+C938+C955+C953+0+0</f>
        <v>263824500</v>
      </c>
      <c r="D932" s="109">
        <f>D933+D938+D955+D953+0+0</f>
        <v>120000</v>
      </c>
    </row>
    <row r="933" spans="1:4" s="94" customFormat="1" x14ac:dyDescent="0.2">
      <c r="A933" s="110">
        <v>411000</v>
      </c>
      <c r="B933" s="111" t="s">
        <v>200</v>
      </c>
      <c r="C933" s="109">
        <f t="shared" ref="C933" si="198">SUM(C934:C937)</f>
        <v>247771500</v>
      </c>
      <c r="D933" s="109">
        <f t="shared" ref="D933" si="199">SUM(D934:D937)</f>
        <v>70000</v>
      </c>
    </row>
    <row r="934" spans="1:4" s="94" customFormat="1" x14ac:dyDescent="0.2">
      <c r="A934" s="112">
        <v>411100</v>
      </c>
      <c r="B934" s="113" t="s">
        <v>88</v>
      </c>
      <c r="C934" s="114">
        <v>231960000</v>
      </c>
      <c r="D934" s="122">
        <v>0</v>
      </c>
    </row>
    <row r="935" spans="1:4" s="94" customFormat="1" ht="40.5" x14ac:dyDescent="0.2">
      <c r="A935" s="112">
        <v>411200</v>
      </c>
      <c r="B935" s="113" t="s">
        <v>213</v>
      </c>
      <c r="C935" s="114">
        <v>6771500</v>
      </c>
      <c r="D935" s="122">
        <v>0</v>
      </c>
    </row>
    <row r="936" spans="1:4" s="94" customFormat="1" ht="40.5" x14ac:dyDescent="0.2">
      <c r="A936" s="112">
        <v>411300</v>
      </c>
      <c r="B936" s="113" t="s">
        <v>89</v>
      </c>
      <c r="C936" s="114">
        <v>5490000</v>
      </c>
      <c r="D936" s="114">
        <v>70000</v>
      </c>
    </row>
    <row r="937" spans="1:4" s="94" customFormat="1" x14ac:dyDescent="0.2">
      <c r="A937" s="112">
        <v>411400</v>
      </c>
      <c r="B937" s="113" t="s">
        <v>90</v>
      </c>
      <c r="C937" s="114">
        <v>3550000</v>
      </c>
      <c r="D937" s="122">
        <v>0</v>
      </c>
    </row>
    <row r="938" spans="1:4" s="94" customFormat="1" x14ac:dyDescent="0.2">
      <c r="A938" s="110">
        <v>412000</v>
      </c>
      <c r="B938" s="115" t="s">
        <v>205</v>
      </c>
      <c r="C938" s="109">
        <f t="shared" ref="C938" si="200">SUM(C939:C952)</f>
        <v>15933000</v>
      </c>
      <c r="D938" s="109">
        <f t="shared" ref="D938" si="201">SUM(D939:D952)</f>
        <v>50000</v>
      </c>
    </row>
    <row r="939" spans="1:4" s="94" customFormat="1" x14ac:dyDescent="0.2">
      <c r="A939" s="112">
        <v>412100</v>
      </c>
      <c r="B939" s="113" t="s">
        <v>91</v>
      </c>
      <c r="C939" s="114">
        <v>700000</v>
      </c>
      <c r="D939" s="122">
        <v>0</v>
      </c>
    </row>
    <row r="940" spans="1:4" s="94" customFormat="1" ht="40.5" x14ac:dyDescent="0.2">
      <c r="A940" s="112">
        <v>412200</v>
      </c>
      <c r="B940" s="113" t="s">
        <v>214</v>
      </c>
      <c r="C940" s="114">
        <v>4700000</v>
      </c>
      <c r="D940" s="122">
        <v>0</v>
      </c>
    </row>
    <row r="941" spans="1:4" s="94" customFormat="1" x14ac:dyDescent="0.2">
      <c r="A941" s="112">
        <v>412300</v>
      </c>
      <c r="B941" s="113" t="s">
        <v>92</v>
      </c>
      <c r="C941" s="114">
        <v>1000000</v>
      </c>
      <c r="D941" s="122">
        <v>0</v>
      </c>
    </row>
    <row r="942" spans="1:4" s="94" customFormat="1" x14ac:dyDescent="0.2">
      <c r="A942" s="112">
        <v>412400</v>
      </c>
      <c r="B942" s="113" t="s">
        <v>93</v>
      </c>
      <c r="C942" s="114">
        <v>2100000</v>
      </c>
      <c r="D942" s="122">
        <v>0</v>
      </c>
    </row>
    <row r="943" spans="1:4" s="94" customFormat="1" x14ac:dyDescent="0.2">
      <c r="A943" s="112">
        <v>412500</v>
      </c>
      <c r="B943" s="113" t="s">
        <v>94</v>
      </c>
      <c r="C943" s="114">
        <v>1700000</v>
      </c>
      <c r="D943" s="122">
        <v>0</v>
      </c>
    </row>
    <row r="944" spans="1:4" s="94" customFormat="1" x14ac:dyDescent="0.2">
      <c r="A944" s="112">
        <v>412600</v>
      </c>
      <c r="B944" s="113" t="s">
        <v>215</v>
      </c>
      <c r="C944" s="114">
        <v>3550000</v>
      </c>
      <c r="D944" s="122">
        <v>0</v>
      </c>
    </row>
    <row r="945" spans="1:4" s="94" customFormat="1" x14ac:dyDescent="0.2">
      <c r="A945" s="112">
        <v>412700</v>
      </c>
      <c r="B945" s="113" t="s">
        <v>202</v>
      </c>
      <c r="C945" s="114">
        <v>1200000</v>
      </c>
      <c r="D945" s="122">
        <v>0</v>
      </c>
    </row>
    <row r="946" spans="1:4" s="94" customFormat="1" x14ac:dyDescent="0.2">
      <c r="A946" s="112">
        <v>412800</v>
      </c>
      <c r="B946" s="113" t="s">
        <v>216</v>
      </c>
      <c r="C946" s="114">
        <v>5000</v>
      </c>
      <c r="D946" s="122">
        <v>0</v>
      </c>
    </row>
    <row r="947" spans="1:4" s="94" customFormat="1" x14ac:dyDescent="0.2">
      <c r="A947" s="112">
        <v>412900</v>
      </c>
      <c r="B947" s="117" t="s">
        <v>530</v>
      </c>
      <c r="C947" s="114">
        <v>4000</v>
      </c>
      <c r="D947" s="122">
        <v>0</v>
      </c>
    </row>
    <row r="948" spans="1:4" s="94" customFormat="1" x14ac:dyDescent="0.2">
      <c r="A948" s="112">
        <v>412900</v>
      </c>
      <c r="B948" s="117" t="s">
        <v>295</v>
      </c>
      <c r="C948" s="114">
        <v>220000</v>
      </c>
      <c r="D948" s="122">
        <v>0</v>
      </c>
    </row>
    <row r="949" spans="1:4" s="94" customFormat="1" x14ac:dyDescent="0.2">
      <c r="A949" s="112">
        <v>412900</v>
      </c>
      <c r="B949" s="117" t="s">
        <v>313</v>
      </c>
      <c r="C949" s="114">
        <v>4000</v>
      </c>
      <c r="D949" s="122">
        <v>0</v>
      </c>
    </row>
    <row r="950" spans="1:4" s="94" customFormat="1" x14ac:dyDescent="0.2">
      <c r="A950" s="112">
        <v>412900</v>
      </c>
      <c r="B950" s="117" t="s">
        <v>314</v>
      </c>
      <c r="C950" s="114">
        <v>300000</v>
      </c>
      <c r="D950" s="122">
        <v>0</v>
      </c>
    </row>
    <row r="951" spans="1:4" s="94" customFormat="1" x14ac:dyDescent="0.2">
      <c r="A951" s="112">
        <v>412900</v>
      </c>
      <c r="B951" s="117" t="s">
        <v>315</v>
      </c>
      <c r="C951" s="114">
        <v>450000</v>
      </c>
      <c r="D951" s="122">
        <v>0</v>
      </c>
    </row>
    <row r="952" spans="1:4" s="94" customFormat="1" x14ac:dyDescent="0.2">
      <c r="A952" s="112">
        <v>412900</v>
      </c>
      <c r="B952" s="113" t="s">
        <v>297</v>
      </c>
      <c r="C952" s="114">
        <v>0</v>
      </c>
      <c r="D952" s="114">
        <v>50000</v>
      </c>
    </row>
    <row r="953" spans="1:4" s="119" customFormat="1" x14ac:dyDescent="0.2">
      <c r="A953" s="110">
        <v>413000</v>
      </c>
      <c r="B953" s="115" t="s">
        <v>206</v>
      </c>
      <c r="C953" s="109">
        <f t="shared" ref="C953:D953" si="202">C954</f>
        <v>30000</v>
      </c>
      <c r="D953" s="109">
        <f t="shared" si="202"/>
        <v>0</v>
      </c>
    </row>
    <row r="954" spans="1:4" s="94" customFormat="1" x14ac:dyDescent="0.2">
      <c r="A954" s="112">
        <v>413900</v>
      </c>
      <c r="B954" s="113" t="s">
        <v>99</v>
      </c>
      <c r="C954" s="114">
        <v>30000</v>
      </c>
      <c r="D954" s="122">
        <v>0</v>
      </c>
    </row>
    <row r="955" spans="1:4" s="119" customFormat="1" x14ac:dyDescent="0.2">
      <c r="A955" s="110">
        <v>415000</v>
      </c>
      <c r="B955" s="115" t="s">
        <v>50</v>
      </c>
      <c r="C955" s="109">
        <f>SUM(C956:C956)</f>
        <v>90000</v>
      </c>
      <c r="D955" s="109">
        <f>SUM(D956:D956)</f>
        <v>0</v>
      </c>
    </row>
    <row r="956" spans="1:4" s="121" customFormat="1" x14ac:dyDescent="0.2">
      <c r="A956" s="120">
        <v>415200</v>
      </c>
      <c r="B956" s="113" t="s">
        <v>263</v>
      </c>
      <c r="C956" s="114">
        <v>90000</v>
      </c>
      <c r="D956" s="122">
        <v>0</v>
      </c>
    </row>
    <row r="957" spans="1:4" s="94" customFormat="1" x14ac:dyDescent="0.2">
      <c r="A957" s="110">
        <v>510000</v>
      </c>
      <c r="B957" s="115" t="s">
        <v>151</v>
      </c>
      <c r="C957" s="109">
        <f>C958+C962+0</f>
        <v>14162800</v>
      </c>
      <c r="D957" s="109">
        <f>D958+D962+0</f>
        <v>2785600</v>
      </c>
    </row>
    <row r="958" spans="1:4" s="94" customFormat="1" x14ac:dyDescent="0.2">
      <c r="A958" s="110">
        <v>511000</v>
      </c>
      <c r="B958" s="115" t="s">
        <v>152</v>
      </c>
      <c r="C958" s="109">
        <f>SUM(C959:C961)</f>
        <v>13662800</v>
      </c>
      <c r="D958" s="109">
        <f>SUM(D959:D961)</f>
        <v>2485600</v>
      </c>
    </row>
    <row r="959" spans="1:4" s="94" customFormat="1" x14ac:dyDescent="0.2">
      <c r="A959" s="112">
        <v>511100</v>
      </c>
      <c r="B959" s="113" t="s">
        <v>153</v>
      </c>
      <c r="C959" s="114">
        <v>2000000</v>
      </c>
      <c r="D959" s="122">
        <v>0</v>
      </c>
    </row>
    <row r="960" spans="1:4" s="94" customFormat="1" ht="40.5" x14ac:dyDescent="0.2">
      <c r="A960" s="112">
        <v>511200</v>
      </c>
      <c r="B960" s="113" t="s">
        <v>154</v>
      </c>
      <c r="C960" s="114">
        <v>500000</v>
      </c>
      <c r="D960" s="114">
        <v>1142000</v>
      </c>
    </row>
    <row r="961" spans="1:4" s="94" customFormat="1" x14ac:dyDescent="0.2">
      <c r="A961" s="112">
        <v>511300</v>
      </c>
      <c r="B961" s="113" t="s">
        <v>155</v>
      </c>
      <c r="C961" s="114">
        <v>11162800</v>
      </c>
      <c r="D961" s="114">
        <v>1343600</v>
      </c>
    </row>
    <row r="962" spans="1:4" s="121" customFormat="1" x14ac:dyDescent="0.2">
      <c r="A962" s="110">
        <v>516000</v>
      </c>
      <c r="B962" s="115" t="s">
        <v>162</v>
      </c>
      <c r="C962" s="161">
        <f t="shared" ref="C962:D962" si="203">C963</f>
        <v>500000</v>
      </c>
      <c r="D962" s="161">
        <f t="shared" si="203"/>
        <v>300000</v>
      </c>
    </row>
    <row r="963" spans="1:4" s="121" customFormat="1" x14ac:dyDescent="0.2">
      <c r="A963" s="112">
        <v>516100</v>
      </c>
      <c r="B963" s="113" t="s">
        <v>162</v>
      </c>
      <c r="C963" s="114">
        <v>500000</v>
      </c>
      <c r="D963" s="114">
        <v>300000</v>
      </c>
    </row>
    <row r="964" spans="1:4" s="119" customFormat="1" x14ac:dyDescent="0.2">
      <c r="A964" s="110">
        <v>620000</v>
      </c>
      <c r="B964" s="115" t="s">
        <v>178</v>
      </c>
      <c r="C964" s="109">
        <f t="shared" ref="C964:D964" si="204">C965</f>
        <v>1192600</v>
      </c>
      <c r="D964" s="109">
        <f t="shared" si="204"/>
        <v>0</v>
      </c>
    </row>
    <row r="965" spans="1:4" s="119" customFormat="1" x14ac:dyDescent="0.2">
      <c r="A965" s="110">
        <v>621000</v>
      </c>
      <c r="B965" s="115" t="s">
        <v>119</v>
      </c>
      <c r="C965" s="109">
        <f>0+C966</f>
        <v>1192600</v>
      </c>
      <c r="D965" s="109">
        <f>0+D966</f>
        <v>0</v>
      </c>
    </row>
    <row r="966" spans="1:4" s="121" customFormat="1" x14ac:dyDescent="0.2">
      <c r="A966" s="116">
        <v>621900</v>
      </c>
      <c r="B966" s="113" t="s">
        <v>182</v>
      </c>
      <c r="C966" s="114">
        <v>1192600</v>
      </c>
      <c r="D966" s="122">
        <v>0</v>
      </c>
    </row>
    <row r="967" spans="1:4" s="119" customFormat="1" x14ac:dyDescent="0.2">
      <c r="A967" s="110">
        <v>630000</v>
      </c>
      <c r="B967" s="115" t="s">
        <v>190</v>
      </c>
      <c r="C967" s="109">
        <f>C968+C970</f>
        <v>2450000</v>
      </c>
      <c r="D967" s="109">
        <f>D968+D970</f>
        <v>0</v>
      </c>
    </row>
    <row r="968" spans="1:4" s="119" customFormat="1" x14ac:dyDescent="0.2">
      <c r="A968" s="110">
        <v>631000</v>
      </c>
      <c r="B968" s="115" t="s">
        <v>125</v>
      </c>
      <c r="C968" s="109">
        <f>C969+0+0</f>
        <v>150000</v>
      </c>
      <c r="D968" s="109">
        <f>D969+0+0</f>
        <v>0</v>
      </c>
    </row>
    <row r="969" spans="1:4" s="121" customFormat="1" x14ac:dyDescent="0.2">
      <c r="A969" s="112">
        <v>631100</v>
      </c>
      <c r="B969" s="113" t="s">
        <v>192</v>
      </c>
      <c r="C969" s="114">
        <v>150000</v>
      </c>
      <c r="D969" s="122">
        <v>0</v>
      </c>
    </row>
    <row r="970" spans="1:4" s="119" customFormat="1" x14ac:dyDescent="0.2">
      <c r="A970" s="110">
        <v>638000</v>
      </c>
      <c r="B970" s="115" t="s">
        <v>126</v>
      </c>
      <c r="C970" s="109">
        <f t="shared" ref="C970:D970" si="205">C971</f>
        <v>2300000</v>
      </c>
      <c r="D970" s="109">
        <f t="shared" si="205"/>
        <v>0</v>
      </c>
    </row>
    <row r="971" spans="1:4" s="121" customFormat="1" x14ac:dyDescent="0.2">
      <c r="A971" s="112">
        <v>638100</v>
      </c>
      <c r="B971" s="113" t="s">
        <v>195</v>
      </c>
      <c r="C971" s="114">
        <v>2300000</v>
      </c>
      <c r="D971" s="122">
        <v>0</v>
      </c>
    </row>
    <row r="972" spans="1:4" s="94" customFormat="1" x14ac:dyDescent="0.2">
      <c r="A972" s="153"/>
      <c r="B972" s="147" t="s">
        <v>229</v>
      </c>
      <c r="C972" s="151">
        <f>C932+C957+C967+0+C964</f>
        <v>281629900</v>
      </c>
      <c r="D972" s="151">
        <f>D932+D957+D967+0+D964</f>
        <v>2905600</v>
      </c>
    </row>
    <row r="973" spans="1:4" s="94" customFormat="1" x14ac:dyDescent="0.2">
      <c r="A973" s="130"/>
      <c r="B973" s="162"/>
      <c r="C973" s="131"/>
      <c r="D973" s="131"/>
    </row>
    <row r="974" spans="1:4" s="94" customFormat="1" x14ac:dyDescent="0.2">
      <c r="A974" s="107"/>
      <c r="B974" s="108"/>
      <c r="C974" s="114"/>
      <c r="D974" s="114"/>
    </row>
    <row r="975" spans="1:4" s="94" customFormat="1" x14ac:dyDescent="0.2">
      <c r="A975" s="112" t="s">
        <v>568</v>
      </c>
      <c r="B975" s="115"/>
      <c r="C975" s="114"/>
      <c r="D975" s="114"/>
    </row>
    <row r="976" spans="1:4" s="94" customFormat="1" x14ac:dyDescent="0.2">
      <c r="A976" s="112" t="s">
        <v>240</v>
      </c>
      <c r="B976" s="115"/>
      <c r="C976" s="114"/>
      <c r="D976" s="114"/>
    </row>
    <row r="977" spans="1:4" s="94" customFormat="1" x14ac:dyDescent="0.2">
      <c r="A977" s="112" t="s">
        <v>332</v>
      </c>
      <c r="B977" s="115"/>
      <c r="C977" s="114"/>
      <c r="D977" s="114"/>
    </row>
    <row r="978" spans="1:4" s="94" customFormat="1" x14ac:dyDescent="0.2">
      <c r="A978" s="112" t="s">
        <v>529</v>
      </c>
      <c r="B978" s="115"/>
      <c r="C978" s="114"/>
      <c r="D978" s="114"/>
    </row>
    <row r="979" spans="1:4" s="94" customFormat="1" x14ac:dyDescent="0.2">
      <c r="A979" s="112"/>
      <c r="B979" s="143"/>
      <c r="C979" s="131"/>
      <c r="D979" s="131"/>
    </row>
    <row r="980" spans="1:4" s="94" customFormat="1" x14ac:dyDescent="0.2">
      <c r="A980" s="110">
        <v>410000</v>
      </c>
      <c r="B980" s="111" t="s">
        <v>87</v>
      </c>
      <c r="C980" s="109">
        <f>C981+C986+C1004+0+C1002</f>
        <v>9950200</v>
      </c>
      <c r="D980" s="109">
        <f>D981+D986+D1004+0+D1002</f>
        <v>0</v>
      </c>
    </row>
    <row r="981" spans="1:4" s="94" customFormat="1" x14ac:dyDescent="0.2">
      <c r="A981" s="110">
        <v>411000</v>
      </c>
      <c r="B981" s="111" t="s">
        <v>200</v>
      </c>
      <c r="C981" s="109">
        <f t="shared" ref="C981" si="206">SUM(C982:C985)</f>
        <v>3186000</v>
      </c>
      <c r="D981" s="109">
        <f t="shared" ref="D981" si="207">SUM(D982:D985)</f>
        <v>0</v>
      </c>
    </row>
    <row r="982" spans="1:4" s="94" customFormat="1" x14ac:dyDescent="0.2">
      <c r="A982" s="112">
        <v>411100</v>
      </c>
      <c r="B982" s="113" t="s">
        <v>88</v>
      </c>
      <c r="C982" s="114">
        <v>2910000</v>
      </c>
      <c r="D982" s="122">
        <v>0</v>
      </c>
    </row>
    <row r="983" spans="1:4" s="94" customFormat="1" ht="40.5" x14ac:dyDescent="0.2">
      <c r="A983" s="112">
        <v>411200</v>
      </c>
      <c r="B983" s="113" t="s">
        <v>213</v>
      </c>
      <c r="C983" s="114">
        <v>90000</v>
      </c>
      <c r="D983" s="122">
        <v>0</v>
      </c>
    </row>
    <row r="984" spans="1:4" s="94" customFormat="1" ht="40.5" x14ac:dyDescent="0.2">
      <c r="A984" s="112">
        <v>411300</v>
      </c>
      <c r="B984" s="113" t="s">
        <v>89</v>
      </c>
      <c r="C984" s="114">
        <v>145000</v>
      </c>
      <c r="D984" s="122">
        <v>0</v>
      </c>
    </row>
    <row r="985" spans="1:4" s="94" customFormat="1" x14ac:dyDescent="0.2">
      <c r="A985" s="112">
        <v>411400</v>
      </c>
      <c r="B985" s="113" t="s">
        <v>90</v>
      </c>
      <c r="C985" s="114">
        <v>41000</v>
      </c>
      <c r="D985" s="122">
        <v>0</v>
      </c>
    </row>
    <row r="986" spans="1:4" s="94" customFormat="1" x14ac:dyDescent="0.2">
      <c r="A986" s="110">
        <v>412000</v>
      </c>
      <c r="B986" s="115" t="s">
        <v>205</v>
      </c>
      <c r="C986" s="109">
        <f>SUM(C987:C1001)</f>
        <v>4298700</v>
      </c>
      <c r="D986" s="109">
        <f>SUM(D987:D1001)</f>
        <v>0</v>
      </c>
    </row>
    <row r="987" spans="1:4" s="94" customFormat="1" x14ac:dyDescent="0.2">
      <c r="A987" s="112">
        <v>412100</v>
      </c>
      <c r="B987" s="113" t="s">
        <v>91</v>
      </c>
      <c r="C987" s="114">
        <v>9500</v>
      </c>
      <c r="D987" s="122">
        <v>0</v>
      </c>
    </row>
    <row r="988" spans="1:4" s="94" customFormat="1" ht="40.5" x14ac:dyDescent="0.2">
      <c r="A988" s="112">
        <v>412200</v>
      </c>
      <c r="B988" s="113" t="s">
        <v>214</v>
      </c>
      <c r="C988" s="114">
        <v>68000</v>
      </c>
      <c r="D988" s="122">
        <v>0</v>
      </c>
    </row>
    <row r="989" spans="1:4" s="94" customFormat="1" x14ac:dyDescent="0.2">
      <c r="A989" s="112">
        <v>412300</v>
      </c>
      <c r="B989" s="113" t="s">
        <v>92</v>
      </c>
      <c r="C989" s="114">
        <v>20000</v>
      </c>
      <c r="D989" s="122">
        <v>0</v>
      </c>
    </row>
    <row r="990" spans="1:4" s="94" customFormat="1" x14ac:dyDescent="0.2">
      <c r="A990" s="112">
        <v>412500</v>
      </c>
      <c r="B990" s="113" t="s">
        <v>94</v>
      </c>
      <c r="C990" s="114">
        <v>12000</v>
      </c>
      <c r="D990" s="122">
        <v>0</v>
      </c>
    </row>
    <row r="991" spans="1:4" s="94" customFormat="1" x14ac:dyDescent="0.2">
      <c r="A991" s="112">
        <v>412600</v>
      </c>
      <c r="B991" s="113" t="s">
        <v>215</v>
      </c>
      <c r="C991" s="114">
        <v>48000</v>
      </c>
      <c r="D991" s="122">
        <v>0</v>
      </c>
    </row>
    <row r="992" spans="1:4" s="94" customFormat="1" x14ac:dyDescent="0.2">
      <c r="A992" s="112">
        <v>412700</v>
      </c>
      <c r="B992" s="113" t="s">
        <v>202</v>
      </c>
      <c r="C992" s="114">
        <v>3713000</v>
      </c>
      <c r="D992" s="122">
        <v>0</v>
      </c>
    </row>
    <row r="993" spans="1:4" s="94" customFormat="1" x14ac:dyDescent="0.2">
      <c r="A993" s="112">
        <v>412700</v>
      </c>
      <c r="B993" s="113" t="s">
        <v>569</v>
      </c>
      <c r="C993" s="114">
        <v>40000</v>
      </c>
      <c r="D993" s="122">
        <v>0</v>
      </c>
    </row>
    <row r="994" spans="1:4" s="94" customFormat="1" x14ac:dyDescent="0.2">
      <c r="A994" s="112">
        <v>412700</v>
      </c>
      <c r="B994" s="113" t="s">
        <v>570</v>
      </c>
      <c r="C994" s="114">
        <v>1500</v>
      </c>
      <c r="D994" s="122">
        <v>0</v>
      </c>
    </row>
    <row r="995" spans="1:4" s="94" customFormat="1" x14ac:dyDescent="0.2">
      <c r="A995" s="112">
        <v>412700</v>
      </c>
      <c r="B995" s="113" t="s">
        <v>355</v>
      </c>
      <c r="C995" s="114">
        <v>151300</v>
      </c>
      <c r="D995" s="122">
        <v>0</v>
      </c>
    </row>
    <row r="996" spans="1:4" s="94" customFormat="1" x14ac:dyDescent="0.2">
      <c r="A996" s="112">
        <v>412900</v>
      </c>
      <c r="B996" s="117" t="s">
        <v>530</v>
      </c>
      <c r="C996" s="114">
        <v>3200</v>
      </c>
      <c r="D996" s="122">
        <v>0</v>
      </c>
    </row>
    <row r="997" spans="1:4" s="94" customFormat="1" x14ac:dyDescent="0.2">
      <c r="A997" s="112">
        <v>412900</v>
      </c>
      <c r="B997" s="117" t="s">
        <v>295</v>
      </c>
      <c r="C997" s="114">
        <v>175000</v>
      </c>
      <c r="D997" s="122">
        <v>0</v>
      </c>
    </row>
    <row r="998" spans="1:4" s="94" customFormat="1" x14ac:dyDescent="0.2">
      <c r="A998" s="112">
        <v>412900</v>
      </c>
      <c r="B998" s="117" t="s">
        <v>313</v>
      </c>
      <c r="C998" s="114">
        <v>4000</v>
      </c>
      <c r="D998" s="122">
        <v>0</v>
      </c>
    </row>
    <row r="999" spans="1:4" s="94" customFormat="1" ht="40.5" x14ac:dyDescent="0.2">
      <c r="A999" s="112">
        <v>412900</v>
      </c>
      <c r="B999" s="117" t="s">
        <v>571</v>
      </c>
      <c r="C999" s="114">
        <v>43700</v>
      </c>
      <c r="D999" s="122">
        <v>0</v>
      </c>
    </row>
    <row r="1000" spans="1:4" s="94" customFormat="1" x14ac:dyDescent="0.2">
      <c r="A1000" s="112">
        <v>412900</v>
      </c>
      <c r="B1000" s="117" t="s">
        <v>314</v>
      </c>
      <c r="C1000" s="114">
        <v>3000</v>
      </c>
      <c r="D1000" s="122">
        <v>0</v>
      </c>
    </row>
    <row r="1001" spans="1:4" s="94" customFormat="1" x14ac:dyDescent="0.2">
      <c r="A1001" s="112">
        <v>412900</v>
      </c>
      <c r="B1001" s="113" t="s">
        <v>315</v>
      </c>
      <c r="C1001" s="114">
        <v>6500</v>
      </c>
      <c r="D1001" s="122">
        <v>0</v>
      </c>
    </row>
    <row r="1002" spans="1:4" s="119" customFormat="1" x14ac:dyDescent="0.2">
      <c r="A1002" s="110">
        <v>414000</v>
      </c>
      <c r="B1002" s="115" t="s">
        <v>104</v>
      </c>
      <c r="C1002" s="109">
        <f t="shared" ref="C1002:D1002" si="208">C1003</f>
        <v>50000</v>
      </c>
      <c r="D1002" s="109">
        <f t="shared" si="208"/>
        <v>0</v>
      </c>
    </row>
    <row r="1003" spans="1:4" s="94" customFormat="1" x14ac:dyDescent="0.2">
      <c r="A1003" s="112">
        <v>414100</v>
      </c>
      <c r="B1003" s="113" t="s">
        <v>356</v>
      </c>
      <c r="C1003" s="114">
        <v>50000</v>
      </c>
      <c r="D1003" s="122">
        <v>0</v>
      </c>
    </row>
    <row r="1004" spans="1:4" s="119" customFormat="1" x14ac:dyDescent="0.2">
      <c r="A1004" s="110">
        <v>415000</v>
      </c>
      <c r="B1004" s="115" t="s">
        <v>50</v>
      </c>
      <c r="C1004" s="109">
        <f>SUM(C1005:C1010)</f>
        <v>2415500</v>
      </c>
      <c r="D1004" s="109">
        <f>SUM(D1005:D1010)</f>
        <v>0</v>
      </c>
    </row>
    <row r="1005" spans="1:4" s="94" customFormat="1" x14ac:dyDescent="0.2">
      <c r="A1005" s="112">
        <v>415200</v>
      </c>
      <c r="B1005" s="113" t="s">
        <v>357</v>
      </c>
      <c r="C1005" s="114">
        <v>50000</v>
      </c>
      <c r="D1005" s="122">
        <v>0</v>
      </c>
    </row>
    <row r="1006" spans="1:4" s="94" customFormat="1" x14ac:dyDescent="0.2">
      <c r="A1006" s="112">
        <v>415200</v>
      </c>
      <c r="B1006" s="113" t="s">
        <v>264</v>
      </c>
      <c r="C1006" s="114">
        <v>1250000</v>
      </c>
      <c r="D1006" s="122">
        <v>0</v>
      </c>
    </row>
    <row r="1007" spans="1:4" s="94" customFormat="1" x14ac:dyDescent="0.2">
      <c r="A1007" s="112">
        <v>415200</v>
      </c>
      <c r="B1007" s="113" t="s">
        <v>265</v>
      </c>
      <c r="C1007" s="114">
        <v>100000</v>
      </c>
      <c r="D1007" s="122">
        <v>0</v>
      </c>
    </row>
    <row r="1008" spans="1:4" s="94" customFormat="1" x14ac:dyDescent="0.2">
      <c r="A1008" s="112">
        <v>415200</v>
      </c>
      <c r="B1008" s="113" t="s">
        <v>572</v>
      </c>
      <c r="C1008" s="114">
        <v>24000</v>
      </c>
      <c r="D1008" s="122">
        <v>0</v>
      </c>
    </row>
    <row r="1009" spans="1:4" s="94" customFormat="1" x14ac:dyDescent="0.2">
      <c r="A1009" s="112">
        <v>415200</v>
      </c>
      <c r="B1009" s="113" t="s">
        <v>260</v>
      </c>
      <c r="C1009" s="114">
        <v>0</v>
      </c>
      <c r="D1009" s="122">
        <v>0</v>
      </c>
    </row>
    <row r="1010" spans="1:4" s="94" customFormat="1" x14ac:dyDescent="0.2">
      <c r="A1010" s="112">
        <v>415200</v>
      </c>
      <c r="B1010" s="113" t="s">
        <v>266</v>
      </c>
      <c r="C1010" s="114">
        <v>991500</v>
      </c>
      <c r="D1010" s="122">
        <v>0</v>
      </c>
    </row>
    <row r="1011" spans="1:4" s="119" customFormat="1" x14ac:dyDescent="0.2">
      <c r="A1011" s="110">
        <v>480000</v>
      </c>
      <c r="B1011" s="115" t="s">
        <v>147</v>
      </c>
      <c r="C1011" s="109">
        <f>C1012+C1016</f>
        <v>5896400</v>
      </c>
      <c r="D1011" s="109">
        <f>D1012+D1016</f>
        <v>0</v>
      </c>
    </row>
    <row r="1012" spans="1:4" s="119" customFormat="1" x14ac:dyDescent="0.2">
      <c r="A1012" s="110">
        <v>487000</v>
      </c>
      <c r="B1012" s="115" t="s">
        <v>199</v>
      </c>
      <c r="C1012" s="109">
        <f>SUM(C1013:C1015)</f>
        <v>1196000</v>
      </c>
      <c r="D1012" s="109">
        <f>SUM(D1013:D1015)</f>
        <v>0</v>
      </c>
    </row>
    <row r="1013" spans="1:4" s="94" customFormat="1" x14ac:dyDescent="0.2">
      <c r="A1013" s="120">
        <v>487300</v>
      </c>
      <c r="B1013" s="113" t="s">
        <v>358</v>
      </c>
      <c r="C1013" s="114">
        <v>900000</v>
      </c>
      <c r="D1013" s="122">
        <v>0</v>
      </c>
    </row>
    <row r="1014" spans="1:4" s="94" customFormat="1" x14ac:dyDescent="0.2">
      <c r="A1014" s="112">
        <v>487300</v>
      </c>
      <c r="B1014" s="113" t="s">
        <v>573</v>
      </c>
      <c r="C1014" s="114">
        <v>250000</v>
      </c>
      <c r="D1014" s="122">
        <v>0</v>
      </c>
    </row>
    <row r="1015" spans="1:4" s="94" customFormat="1" x14ac:dyDescent="0.2">
      <c r="A1015" s="112">
        <v>487300</v>
      </c>
      <c r="B1015" s="113" t="s">
        <v>496</v>
      </c>
      <c r="C1015" s="114">
        <v>46000</v>
      </c>
      <c r="D1015" s="122">
        <v>0</v>
      </c>
    </row>
    <row r="1016" spans="1:4" s="119" customFormat="1" x14ac:dyDescent="0.2">
      <c r="A1016" s="110">
        <v>488000</v>
      </c>
      <c r="B1016" s="115" t="s">
        <v>103</v>
      </c>
      <c r="C1016" s="109">
        <f>SUM(C1017:C1022)</f>
        <v>4700400</v>
      </c>
      <c r="D1016" s="109">
        <f>SUM(D1017:D1022)</f>
        <v>0</v>
      </c>
    </row>
    <row r="1017" spans="1:4" s="94" customFormat="1" x14ac:dyDescent="0.2">
      <c r="A1017" s="112">
        <v>488100</v>
      </c>
      <c r="B1017" s="113" t="s">
        <v>103</v>
      </c>
      <c r="C1017" s="114">
        <v>250000</v>
      </c>
      <c r="D1017" s="122">
        <v>0</v>
      </c>
    </row>
    <row r="1018" spans="1:4" s="94" customFormat="1" x14ac:dyDescent="0.2">
      <c r="A1018" s="112">
        <v>488100</v>
      </c>
      <c r="B1018" s="113" t="s">
        <v>282</v>
      </c>
      <c r="C1018" s="114">
        <v>60000</v>
      </c>
      <c r="D1018" s="122">
        <v>0</v>
      </c>
    </row>
    <row r="1019" spans="1:4" s="94" customFormat="1" x14ac:dyDescent="0.2">
      <c r="A1019" s="112">
        <v>488100</v>
      </c>
      <c r="B1019" s="113" t="s">
        <v>283</v>
      </c>
      <c r="C1019" s="114">
        <v>1500000</v>
      </c>
      <c r="D1019" s="122">
        <v>0</v>
      </c>
    </row>
    <row r="1020" spans="1:4" s="94" customFormat="1" x14ac:dyDescent="0.2">
      <c r="A1020" s="120">
        <v>488100</v>
      </c>
      <c r="B1020" s="113" t="s">
        <v>359</v>
      </c>
      <c r="C1020" s="114">
        <v>1890400</v>
      </c>
      <c r="D1020" s="122">
        <v>0</v>
      </c>
    </row>
    <row r="1021" spans="1:4" s="94" customFormat="1" ht="40.5" x14ac:dyDescent="0.2">
      <c r="A1021" s="112">
        <v>488100</v>
      </c>
      <c r="B1021" s="113" t="s">
        <v>574</v>
      </c>
      <c r="C1021" s="114">
        <v>450000</v>
      </c>
      <c r="D1021" s="122">
        <v>0</v>
      </c>
    </row>
    <row r="1022" spans="1:4" s="94" customFormat="1" x14ac:dyDescent="0.2">
      <c r="A1022" s="112">
        <v>488100</v>
      </c>
      <c r="B1022" s="113" t="s">
        <v>575</v>
      </c>
      <c r="C1022" s="114">
        <v>550000</v>
      </c>
      <c r="D1022" s="122">
        <v>0</v>
      </c>
    </row>
    <row r="1023" spans="1:4" s="94" customFormat="1" x14ac:dyDescent="0.2">
      <c r="A1023" s="110">
        <v>510000</v>
      </c>
      <c r="B1023" s="115" t="s">
        <v>151</v>
      </c>
      <c r="C1023" s="109">
        <f t="shared" ref="C1023" si="209">C1024+C1029+C1027</f>
        <v>54500</v>
      </c>
      <c r="D1023" s="109">
        <f t="shared" ref="D1023" si="210">D1024+D1029+D1027</f>
        <v>0</v>
      </c>
    </row>
    <row r="1024" spans="1:4" s="94" customFormat="1" x14ac:dyDescent="0.2">
      <c r="A1024" s="110">
        <v>511000</v>
      </c>
      <c r="B1024" s="115" t="s">
        <v>152</v>
      </c>
      <c r="C1024" s="109">
        <f t="shared" ref="C1024" si="211">SUM(C1025:C1026)</f>
        <v>50000</v>
      </c>
      <c r="D1024" s="109">
        <f t="shared" ref="D1024" si="212">SUM(D1025:D1026)</f>
        <v>0</v>
      </c>
    </row>
    <row r="1025" spans="1:4" s="94" customFormat="1" x14ac:dyDescent="0.2">
      <c r="A1025" s="112">
        <v>511300</v>
      </c>
      <c r="B1025" s="113" t="s">
        <v>155</v>
      </c>
      <c r="C1025" s="114">
        <v>50000</v>
      </c>
      <c r="D1025" s="122">
        <v>0</v>
      </c>
    </row>
    <row r="1026" spans="1:4" s="94" customFormat="1" x14ac:dyDescent="0.2">
      <c r="A1026" s="112">
        <v>511700</v>
      </c>
      <c r="B1026" s="113" t="s">
        <v>158</v>
      </c>
      <c r="C1026" s="114">
        <v>0</v>
      </c>
      <c r="D1026" s="122">
        <v>0</v>
      </c>
    </row>
    <row r="1027" spans="1:4" s="119" customFormat="1" x14ac:dyDescent="0.2">
      <c r="A1027" s="110">
        <v>513000</v>
      </c>
      <c r="B1027" s="115" t="s">
        <v>160</v>
      </c>
      <c r="C1027" s="145">
        <f t="shared" ref="C1027:D1027" si="213">C1028</f>
        <v>0</v>
      </c>
      <c r="D1027" s="145">
        <f t="shared" si="213"/>
        <v>0</v>
      </c>
    </row>
    <row r="1028" spans="1:4" s="94" customFormat="1" x14ac:dyDescent="0.2">
      <c r="A1028" s="112">
        <v>513700</v>
      </c>
      <c r="B1028" s="113" t="s">
        <v>161</v>
      </c>
      <c r="C1028" s="114">
        <v>0</v>
      </c>
      <c r="D1028" s="122">
        <v>0</v>
      </c>
    </row>
    <row r="1029" spans="1:4" s="94" customFormat="1" x14ac:dyDescent="0.2">
      <c r="A1029" s="110">
        <v>516000</v>
      </c>
      <c r="B1029" s="115" t="s">
        <v>162</v>
      </c>
      <c r="C1029" s="109">
        <f t="shared" ref="C1029:D1029" si="214">SUM(C1030)</f>
        <v>4500</v>
      </c>
      <c r="D1029" s="109">
        <f t="shared" si="214"/>
        <v>0</v>
      </c>
    </row>
    <row r="1030" spans="1:4" s="94" customFormat="1" x14ac:dyDescent="0.2">
      <c r="A1030" s="112">
        <v>516100</v>
      </c>
      <c r="B1030" s="113" t="s">
        <v>162</v>
      </c>
      <c r="C1030" s="114">
        <v>4500</v>
      </c>
      <c r="D1030" s="122">
        <v>0</v>
      </c>
    </row>
    <row r="1031" spans="1:4" s="119" customFormat="1" x14ac:dyDescent="0.2">
      <c r="A1031" s="110">
        <v>630000</v>
      </c>
      <c r="B1031" s="115" t="s">
        <v>190</v>
      </c>
      <c r="C1031" s="109">
        <f>0+C1032</f>
        <v>120000</v>
      </c>
      <c r="D1031" s="109">
        <f>0+D1032</f>
        <v>0</v>
      </c>
    </row>
    <row r="1032" spans="1:4" s="119" customFormat="1" x14ac:dyDescent="0.2">
      <c r="A1032" s="110">
        <v>638000</v>
      </c>
      <c r="B1032" s="115" t="s">
        <v>126</v>
      </c>
      <c r="C1032" s="109">
        <f t="shared" ref="C1032:D1032" si="215">C1033</f>
        <v>120000</v>
      </c>
      <c r="D1032" s="109">
        <f t="shared" si="215"/>
        <v>0</v>
      </c>
    </row>
    <row r="1033" spans="1:4" s="94" customFormat="1" x14ac:dyDescent="0.2">
      <c r="A1033" s="112">
        <v>638100</v>
      </c>
      <c r="B1033" s="113" t="s">
        <v>195</v>
      </c>
      <c r="C1033" s="114">
        <v>120000</v>
      </c>
      <c r="D1033" s="122">
        <v>0</v>
      </c>
    </row>
    <row r="1034" spans="1:4" s="94" customFormat="1" x14ac:dyDescent="0.2">
      <c r="A1034" s="153"/>
      <c r="B1034" s="147" t="s">
        <v>229</v>
      </c>
      <c r="C1034" s="151">
        <f>C980+C1011+C1023+C1031+0</f>
        <v>16021100</v>
      </c>
      <c r="D1034" s="151">
        <f>D980+D1011+D1023+D1031+0</f>
        <v>0</v>
      </c>
    </row>
    <row r="1035" spans="1:4" s="94" customFormat="1" x14ac:dyDescent="0.2">
      <c r="A1035" s="130"/>
      <c r="B1035" s="108"/>
      <c r="C1035" s="114"/>
      <c r="D1035" s="114"/>
    </row>
    <row r="1036" spans="1:4" s="94" customFormat="1" x14ac:dyDescent="0.2">
      <c r="A1036" s="107"/>
      <c r="B1036" s="108"/>
      <c r="C1036" s="114"/>
      <c r="D1036" s="114"/>
    </row>
    <row r="1037" spans="1:4" s="94" customFormat="1" x14ac:dyDescent="0.2">
      <c r="A1037" s="112" t="s">
        <v>576</v>
      </c>
      <c r="B1037" s="115"/>
      <c r="C1037" s="114"/>
      <c r="D1037" s="114"/>
    </row>
    <row r="1038" spans="1:4" s="94" customFormat="1" x14ac:dyDescent="0.2">
      <c r="A1038" s="112" t="s">
        <v>240</v>
      </c>
      <c r="B1038" s="115"/>
      <c r="C1038" s="114"/>
      <c r="D1038" s="114"/>
    </row>
    <row r="1039" spans="1:4" s="94" customFormat="1" x14ac:dyDescent="0.2">
      <c r="A1039" s="112" t="s">
        <v>333</v>
      </c>
      <c r="B1039" s="115"/>
      <c r="C1039" s="114"/>
      <c r="D1039" s="114"/>
    </row>
    <row r="1040" spans="1:4" s="94" customFormat="1" x14ac:dyDescent="0.2">
      <c r="A1040" s="112" t="s">
        <v>577</v>
      </c>
      <c r="B1040" s="115"/>
      <c r="C1040" s="114"/>
      <c r="D1040" s="114"/>
    </row>
    <row r="1041" spans="1:4" s="94" customFormat="1" x14ac:dyDescent="0.2">
      <c r="A1041" s="112"/>
      <c r="B1041" s="143"/>
      <c r="C1041" s="131"/>
      <c r="D1041" s="131"/>
    </row>
    <row r="1042" spans="1:4" s="94" customFormat="1" x14ac:dyDescent="0.2">
      <c r="A1042" s="110">
        <v>410000</v>
      </c>
      <c r="B1042" s="111" t="s">
        <v>87</v>
      </c>
      <c r="C1042" s="109">
        <f>C1043+C1048+C1061</f>
        <v>315261000</v>
      </c>
      <c r="D1042" s="109">
        <f>D1043+D1048+D1061</f>
        <v>1180000</v>
      </c>
    </row>
    <row r="1043" spans="1:4" s="94" customFormat="1" x14ac:dyDescent="0.2">
      <c r="A1043" s="110">
        <v>411000</v>
      </c>
      <c r="B1043" s="111" t="s">
        <v>200</v>
      </c>
      <c r="C1043" s="109">
        <f t="shared" ref="C1043" si="216">SUM(C1044:C1047)</f>
        <v>288700000</v>
      </c>
      <c r="D1043" s="109">
        <f t="shared" ref="D1043" si="217">SUM(D1044:D1047)</f>
        <v>25000</v>
      </c>
    </row>
    <row r="1044" spans="1:4" s="94" customFormat="1" x14ac:dyDescent="0.2">
      <c r="A1044" s="112">
        <v>411100</v>
      </c>
      <c r="B1044" s="113" t="s">
        <v>88</v>
      </c>
      <c r="C1044" s="114">
        <v>273000000</v>
      </c>
      <c r="D1044" s="114">
        <v>0</v>
      </c>
    </row>
    <row r="1045" spans="1:4" s="94" customFormat="1" ht="40.5" x14ac:dyDescent="0.2">
      <c r="A1045" s="112">
        <v>411200</v>
      </c>
      <c r="B1045" s="113" t="s">
        <v>213</v>
      </c>
      <c r="C1045" s="114">
        <v>9000000</v>
      </c>
      <c r="D1045" s="114">
        <v>25000</v>
      </c>
    </row>
    <row r="1046" spans="1:4" s="94" customFormat="1" ht="40.5" x14ac:dyDescent="0.2">
      <c r="A1046" s="112">
        <v>411300</v>
      </c>
      <c r="B1046" s="113" t="s">
        <v>89</v>
      </c>
      <c r="C1046" s="114">
        <v>5000000</v>
      </c>
      <c r="D1046" s="114">
        <v>0</v>
      </c>
    </row>
    <row r="1047" spans="1:4" s="94" customFormat="1" x14ac:dyDescent="0.2">
      <c r="A1047" s="112">
        <v>411400</v>
      </c>
      <c r="B1047" s="113" t="s">
        <v>90</v>
      </c>
      <c r="C1047" s="114">
        <v>1700000</v>
      </c>
      <c r="D1047" s="114">
        <v>0</v>
      </c>
    </row>
    <row r="1048" spans="1:4" s="94" customFormat="1" x14ac:dyDescent="0.2">
      <c r="A1048" s="110">
        <v>412000</v>
      </c>
      <c r="B1048" s="115" t="s">
        <v>205</v>
      </c>
      <c r="C1048" s="109">
        <f>SUM(C1049:C1060)</f>
        <v>22061000</v>
      </c>
      <c r="D1048" s="109">
        <f>SUM(D1049:D1060)</f>
        <v>1155000</v>
      </c>
    </row>
    <row r="1049" spans="1:4" s="94" customFormat="1" x14ac:dyDescent="0.2">
      <c r="A1049" s="112">
        <v>412100</v>
      </c>
      <c r="B1049" s="113" t="s">
        <v>91</v>
      </c>
      <c r="C1049" s="114">
        <v>6000</v>
      </c>
      <c r="D1049" s="114">
        <v>5000</v>
      </c>
    </row>
    <row r="1050" spans="1:4" s="94" customFormat="1" ht="40.5" x14ac:dyDescent="0.2">
      <c r="A1050" s="112">
        <v>412200</v>
      </c>
      <c r="B1050" s="113" t="s">
        <v>214</v>
      </c>
      <c r="C1050" s="114">
        <v>9230000</v>
      </c>
      <c r="D1050" s="114">
        <v>180000</v>
      </c>
    </row>
    <row r="1051" spans="1:4" s="94" customFormat="1" x14ac:dyDescent="0.2">
      <c r="A1051" s="112">
        <v>412300</v>
      </c>
      <c r="B1051" s="113" t="s">
        <v>92</v>
      </c>
      <c r="C1051" s="114">
        <v>1100000</v>
      </c>
      <c r="D1051" s="114">
        <v>100000</v>
      </c>
    </row>
    <row r="1052" spans="1:4" s="94" customFormat="1" x14ac:dyDescent="0.2">
      <c r="A1052" s="112">
        <v>412300</v>
      </c>
      <c r="B1052" s="113" t="s">
        <v>301</v>
      </c>
      <c r="C1052" s="114">
        <v>5720000</v>
      </c>
      <c r="D1052" s="122">
        <v>0</v>
      </c>
    </row>
    <row r="1053" spans="1:4" s="94" customFormat="1" x14ac:dyDescent="0.2">
      <c r="A1053" s="112">
        <v>412400</v>
      </c>
      <c r="B1053" s="113" t="s">
        <v>93</v>
      </c>
      <c r="C1053" s="114">
        <v>430000</v>
      </c>
      <c r="D1053" s="114">
        <v>180000</v>
      </c>
    </row>
    <row r="1054" spans="1:4" s="94" customFormat="1" x14ac:dyDescent="0.2">
      <c r="A1054" s="112">
        <v>412500</v>
      </c>
      <c r="B1054" s="113" t="s">
        <v>94</v>
      </c>
      <c r="C1054" s="114">
        <v>600000</v>
      </c>
      <c r="D1054" s="114">
        <v>250000</v>
      </c>
    </row>
    <row r="1055" spans="1:4" s="94" customFormat="1" x14ac:dyDescent="0.2">
      <c r="A1055" s="112">
        <v>412600</v>
      </c>
      <c r="B1055" s="113" t="s">
        <v>215</v>
      </c>
      <c r="C1055" s="114">
        <v>249999.99999999997</v>
      </c>
      <c r="D1055" s="114">
        <v>60000</v>
      </c>
    </row>
    <row r="1056" spans="1:4" s="94" customFormat="1" x14ac:dyDescent="0.2">
      <c r="A1056" s="112">
        <v>412700</v>
      </c>
      <c r="B1056" s="113" t="s">
        <v>202</v>
      </c>
      <c r="C1056" s="114">
        <v>619999.99999999988</v>
      </c>
      <c r="D1056" s="114">
        <v>80000</v>
      </c>
    </row>
    <row r="1057" spans="1:4" s="94" customFormat="1" x14ac:dyDescent="0.2">
      <c r="A1057" s="112">
        <v>412900</v>
      </c>
      <c r="B1057" s="117" t="s">
        <v>295</v>
      </c>
      <c r="C1057" s="114">
        <v>3450000</v>
      </c>
      <c r="D1057" s="122">
        <v>0</v>
      </c>
    </row>
    <row r="1058" spans="1:4" s="94" customFormat="1" x14ac:dyDescent="0.2">
      <c r="A1058" s="112">
        <v>412900</v>
      </c>
      <c r="B1058" s="117" t="s">
        <v>314</v>
      </c>
      <c r="C1058" s="114">
        <v>25000</v>
      </c>
      <c r="D1058" s="122">
        <v>0</v>
      </c>
    </row>
    <row r="1059" spans="1:4" s="94" customFormat="1" x14ac:dyDescent="0.2">
      <c r="A1059" s="112">
        <v>412900</v>
      </c>
      <c r="B1059" s="113" t="s">
        <v>315</v>
      </c>
      <c r="C1059" s="114">
        <v>550000</v>
      </c>
      <c r="D1059" s="122">
        <v>0</v>
      </c>
    </row>
    <row r="1060" spans="1:4" s="94" customFormat="1" x14ac:dyDescent="0.2">
      <c r="A1060" s="112">
        <v>412900</v>
      </c>
      <c r="B1060" s="113" t="s">
        <v>297</v>
      </c>
      <c r="C1060" s="114">
        <v>80000</v>
      </c>
      <c r="D1060" s="114">
        <v>300000</v>
      </c>
    </row>
    <row r="1061" spans="1:4" s="119" customFormat="1" x14ac:dyDescent="0.2">
      <c r="A1061" s="110">
        <v>416000</v>
      </c>
      <c r="B1061" s="115" t="s">
        <v>207</v>
      </c>
      <c r="C1061" s="109">
        <f t="shared" ref="C1061" si="218">SUM(C1062:C1062)</f>
        <v>4500000</v>
      </c>
      <c r="D1061" s="109">
        <f t="shared" ref="D1061" si="219">SUM(D1062:D1062)</f>
        <v>0</v>
      </c>
    </row>
    <row r="1062" spans="1:4" s="94" customFormat="1" x14ac:dyDescent="0.2">
      <c r="A1062" s="112">
        <v>416300</v>
      </c>
      <c r="B1062" s="113" t="s">
        <v>497</v>
      </c>
      <c r="C1062" s="114">
        <v>4500000</v>
      </c>
      <c r="D1062" s="114">
        <v>0</v>
      </c>
    </row>
    <row r="1063" spans="1:4" s="94" customFormat="1" x14ac:dyDescent="0.2">
      <c r="A1063" s="110">
        <v>510000</v>
      </c>
      <c r="B1063" s="115" t="s">
        <v>151</v>
      </c>
      <c r="C1063" s="109">
        <f t="shared" ref="C1063" si="220">C1064+C1069</f>
        <v>450000</v>
      </c>
      <c r="D1063" s="109">
        <f t="shared" ref="D1063" si="221">D1064+D1069</f>
        <v>435000</v>
      </c>
    </row>
    <row r="1064" spans="1:4" s="94" customFormat="1" x14ac:dyDescent="0.2">
      <c r="A1064" s="110">
        <v>511000</v>
      </c>
      <c r="B1064" s="115" t="s">
        <v>152</v>
      </c>
      <c r="C1064" s="109">
        <f t="shared" ref="C1064" si="222">SUM(C1065:C1068)</f>
        <v>450000</v>
      </c>
      <c r="D1064" s="109">
        <f t="shared" ref="D1064" si="223">SUM(D1065:D1068)</f>
        <v>425000</v>
      </c>
    </row>
    <row r="1065" spans="1:4" s="94" customFormat="1" x14ac:dyDescent="0.2">
      <c r="A1065" s="120">
        <v>511100</v>
      </c>
      <c r="B1065" s="113" t="s">
        <v>153</v>
      </c>
      <c r="C1065" s="114">
        <v>100000</v>
      </c>
      <c r="D1065" s="114">
        <v>20000</v>
      </c>
    </row>
    <row r="1066" spans="1:4" s="94" customFormat="1" ht="40.5" x14ac:dyDescent="0.2">
      <c r="A1066" s="120">
        <v>511200</v>
      </c>
      <c r="B1066" s="113" t="s">
        <v>154</v>
      </c>
      <c r="C1066" s="114">
        <v>200000</v>
      </c>
      <c r="D1066" s="114">
        <v>100000</v>
      </c>
    </row>
    <row r="1067" spans="1:4" s="94" customFormat="1" x14ac:dyDescent="0.2">
      <c r="A1067" s="112">
        <v>511300</v>
      </c>
      <c r="B1067" s="113" t="s">
        <v>155</v>
      </c>
      <c r="C1067" s="114">
        <v>150000</v>
      </c>
      <c r="D1067" s="114">
        <v>300000</v>
      </c>
    </row>
    <row r="1068" spans="1:4" s="94" customFormat="1" x14ac:dyDescent="0.2">
      <c r="A1068" s="112">
        <v>511400</v>
      </c>
      <c r="B1068" s="113" t="s">
        <v>156</v>
      </c>
      <c r="C1068" s="114">
        <v>0</v>
      </c>
      <c r="D1068" s="114">
        <v>5000</v>
      </c>
    </row>
    <row r="1069" spans="1:4" s="119" customFormat="1" x14ac:dyDescent="0.2">
      <c r="A1069" s="110">
        <v>516000</v>
      </c>
      <c r="B1069" s="115" t="s">
        <v>162</v>
      </c>
      <c r="C1069" s="109">
        <f t="shared" ref="C1069:D1069" si="224">C1070</f>
        <v>0</v>
      </c>
      <c r="D1069" s="109">
        <f t="shared" si="224"/>
        <v>10000</v>
      </c>
    </row>
    <row r="1070" spans="1:4" s="94" customFormat="1" x14ac:dyDescent="0.2">
      <c r="A1070" s="112">
        <v>516100</v>
      </c>
      <c r="B1070" s="113" t="s">
        <v>162</v>
      </c>
      <c r="C1070" s="114">
        <v>0</v>
      </c>
      <c r="D1070" s="114">
        <v>10000</v>
      </c>
    </row>
    <row r="1071" spans="1:4" s="119" customFormat="1" x14ac:dyDescent="0.2">
      <c r="A1071" s="110">
        <v>630000</v>
      </c>
      <c r="B1071" s="115" t="s">
        <v>190</v>
      </c>
      <c r="C1071" s="109">
        <f t="shared" ref="C1071" si="225">C1072+C1074</f>
        <v>7100000</v>
      </c>
      <c r="D1071" s="109">
        <f t="shared" ref="D1071" si="226">D1072+D1074</f>
        <v>0</v>
      </c>
    </row>
    <row r="1072" spans="1:4" s="119" customFormat="1" x14ac:dyDescent="0.2">
      <c r="A1072" s="110">
        <v>631000</v>
      </c>
      <c r="B1072" s="115" t="s">
        <v>125</v>
      </c>
      <c r="C1072" s="109">
        <f t="shared" ref="C1072:D1072" si="227">C1073</f>
        <v>100000</v>
      </c>
      <c r="D1072" s="109">
        <f t="shared" si="227"/>
        <v>0</v>
      </c>
    </row>
    <row r="1073" spans="1:4" s="94" customFormat="1" x14ac:dyDescent="0.2">
      <c r="A1073" s="112">
        <v>631900</v>
      </c>
      <c r="B1073" s="113" t="s">
        <v>329</v>
      </c>
      <c r="C1073" s="114">
        <v>100000</v>
      </c>
      <c r="D1073" s="114">
        <v>0</v>
      </c>
    </row>
    <row r="1074" spans="1:4" s="119" customFormat="1" x14ac:dyDescent="0.2">
      <c r="A1074" s="110">
        <v>638000</v>
      </c>
      <c r="B1074" s="115" t="s">
        <v>126</v>
      </c>
      <c r="C1074" s="109">
        <f t="shared" ref="C1074:D1074" si="228">C1075</f>
        <v>7000000</v>
      </c>
      <c r="D1074" s="109">
        <f t="shared" si="228"/>
        <v>0</v>
      </c>
    </row>
    <row r="1075" spans="1:4" s="94" customFormat="1" x14ac:dyDescent="0.2">
      <c r="A1075" s="112">
        <v>638100</v>
      </c>
      <c r="B1075" s="113" t="s">
        <v>195</v>
      </c>
      <c r="C1075" s="114">
        <v>7000000</v>
      </c>
      <c r="D1075" s="114">
        <v>0</v>
      </c>
    </row>
    <row r="1076" spans="1:4" s="94" customFormat="1" x14ac:dyDescent="0.2">
      <c r="A1076" s="101"/>
      <c r="B1076" s="147" t="s">
        <v>229</v>
      </c>
      <c r="C1076" s="151">
        <f>C1042+C1063+C1071+0</f>
        <v>322811000</v>
      </c>
      <c r="D1076" s="151">
        <f>D1042+D1063+D1071+0</f>
        <v>1615000</v>
      </c>
    </row>
    <row r="1077" spans="1:4" s="94" customFormat="1" x14ac:dyDescent="0.2">
      <c r="A1077" s="104"/>
      <c r="B1077" s="108"/>
      <c r="C1077" s="131"/>
      <c r="D1077" s="131"/>
    </row>
    <row r="1078" spans="1:4" s="94" customFormat="1" x14ac:dyDescent="0.2">
      <c r="A1078" s="107"/>
      <c r="B1078" s="108"/>
      <c r="C1078" s="114"/>
      <c r="D1078" s="114"/>
    </row>
    <row r="1079" spans="1:4" s="94" customFormat="1" x14ac:dyDescent="0.2">
      <c r="A1079" s="112" t="s">
        <v>578</v>
      </c>
      <c r="B1079" s="115"/>
      <c r="C1079" s="114"/>
      <c r="D1079" s="114"/>
    </row>
    <row r="1080" spans="1:4" s="94" customFormat="1" x14ac:dyDescent="0.2">
      <c r="A1080" s="112" t="s">
        <v>240</v>
      </c>
      <c r="B1080" s="115"/>
      <c r="C1080" s="114"/>
      <c r="D1080" s="114"/>
    </row>
    <row r="1081" spans="1:4" s="94" customFormat="1" x14ac:dyDescent="0.2">
      <c r="A1081" s="112" t="s">
        <v>360</v>
      </c>
      <c r="B1081" s="115"/>
      <c r="C1081" s="114"/>
      <c r="D1081" s="114"/>
    </row>
    <row r="1082" spans="1:4" s="94" customFormat="1" x14ac:dyDescent="0.2">
      <c r="A1082" s="112" t="s">
        <v>579</v>
      </c>
      <c r="B1082" s="115"/>
      <c r="C1082" s="114"/>
      <c r="D1082" s="114"/>
    </row>
    <row r="1083" spans="1:4" s="94" customFormat="1" x14ac:dyDescent="0.2">
      <c r="A1083" s="112"/>
      <c r="B1083" s="143"/>
      <c r="C1083" s="131"/>
      <c r="D1083" s="131"/>
    </row>
    <row r="1084" spans="1:4" s="94" customFormat="1" x14ac:dyDescent="0.2">
      <c r="A1084" s="110">
        <v>410000</v>
      </c>
      <c r="B1084" s="111" t="s">
        <v>87</v>
      </c>
      <c r="C1084" s="109">
        <f t="shared" ref="C1084" si="229">C1085+C1090</f>
        <v>115850000</v>
      </c>
      <c r="D1084" s="109">
        <f t="shared" ref="D1084" si="230">D1085+D1090</f>
        <v>0</v>
      </c>
    </row>
    <row r="1085" spans="1:4" s="94" customFormat="1" x14ac:dyDescent="0.2">
      <c r="A1085" s="110">
        <v>411000</v>
      </c>
      <c r="B1085" s="111" t="s">
        <v>200</v>
      </c>
      <c r="C1085" s="109">
        <f t="shared" ref="C1085" si="231">SUM(C1086:C1089)</f>
        <v>114950000</v>
      </c>
      <c r="D1085" s="109">
        <f t="shared" ref="D1085" si="232">SUM(D1086:D1089)</f>
        <v>0</v>
      </c>
    </row>
    <row r="1086" spans="1:4" s="94" customFormat="1" x14ac:dyDescent="0.2">
      <c r="A1086" s="112">
        <v>411100</v>
      </c>
      <c r="B1086" s="113" t="s">
        <v>88</v>
      </c>
      <c r="C1086" s="114">
        <v>111500000</v>
      </c>
      <c r="D1086" s="122">
        <v>0</v>
      </c>
    </row>
    <row r="1087" spans="1:4" s="94" customFormat="1" ht="40.5" x14ac:dyDescent="0.2">
      <c r="A1087" s="112">
        <v>411200</v>
      </c>
      <c r="B1087" s="113" t="s">
        <v>213</v>
      </c>
      <c r="C1087" s="114">
        <v>800000</v>
      </c>
      <c r="D1087" s="122">
        <v>0</v>
      </c>
    </row>
    <row r="1088" spans="1:4" s="94" customFormat="1" ht="40.5" x14ac:dyDescent="0.2">
      <c r="A1088" s="112">
        <v>411300</v>
      </c>
      <c r="B1088" s="113" t="s">
        <v>89</v>
      </c>
      <c r="C1088" s="114">
        <v>1900000</v>
      </c>
      <c r="D1088" s="122">
        <v>0</v>
      </c>
    </row>
    <row r="1089" spans="1:4" s="94" customFormat="1" x14ac:dyDescent="0.2">
      <c r="A1089" s="112">
        <v>411400</v>
      </c>
      <c r="B1089" s="113" t="s">
        <v>90</v>
      </c>
      <c r="C1089" s="114">
        <v>750000</v>
      </c>
      <c r="D1089" s="122">
        <v>0</v>
      </c>
    </row>
    <row r="1090" spans="1:4" s="94" customFormat="1" x14ac:dyDescent="0.2">
      <c r="A1090" s="110">
        <v>412000</v>
      </c>
      <c r="B1090" s="115" t="s">
        <v>205</v>
      </c>
      <c r="C1090" s="109">
        <f t="shared" ref="C1090" si="233">SUM(C1091:C1092)</f>
        <v>900000</v>
      </c>
      <c r="D1090" s="109">
        <f t="shared" ref="D1090" si="234">SUM(D1091:D1092)</f>
        <v>0</v>
      </c>
    </row>
    <row r="1091" spans="1:4" s="94" customFormat="1" x14ac:dyDescent="0.2">
      <c r="A1091" s="112">
        <v>412900</v>
      </c>
      <c r="B1091" s="117" t="s">
        <v>295</v>
      </c>
      <c r="C1091" s="114">
        <v>700000</v>
      </c>
      <c r="D1091" s="122">
        <v>0</v>
      </c>
    </row>
    <row r="1092" spans="1:4" s="94" customFormat="1" x14ac:dyDescent="0.2">
      <c r="A1092" s="112">
        <v>412900</v>
      </c>
      <c r="B1092" s="113" t="s">
        <v>315</v>
      </c>
      <c r="C1092" s="114">
        <v>200000</v>
      </c>
      <c r="D1092" s="122">
        <v>0</v>
      </c>
    </row>
    <row r="1093" spans="1:4" s="119" customFormat="1" x14ac:dyDescent="0.2">
      <c r="A1093" s="110">
        <v>510000</v>
      </c>
      <c r="B1093" s="115" t="s">
        <v>151</v>
      </c>
      <c r="C1093" s="109">
        <f t="shared" ref="C1093:D1093" si="235">C1094</f>
        <v>0</v>
      </c>
      <c r="D1093" s="109">
        <f t="shared" si="235"/>
        <v>0</v>
      </c>
    </row>
    <row r="1094" spans="1:4" s="119" customFormat="1" x14ac:dyDescent="0.2">
      <c r="A1094" s="110">
        <v>511000</v>
      </c>
      <c r="B1094" s="115" t="s">
        <v>152</v>
      </c>
      <c r="C1094" s="109">
        <f t="shared" ref="C1094" si="236">SUM(C1095:C1096)</f>
        <v>0</v>
      </c>
      <c r="D1094" s="109">
        <f t="shared" ref="D1094" si="237">SUM(D1095:D1096)</f>
        <v>0</v>
      </c>
    </row>
    <row r="1095" spans="1:4" s="94" customFormat="1" ht="40.5" x14ac:dyDescent="0.2">
      <c r="A1095" s="120">
        <v>511200</v>
      </c>
      <c r="B1095" s="113" t="s">
        <v>154</v>
      </c>
      <c r="C1095" s="114">
        <v>0</v>
      </c>
      <c r="D1095" s="122">
        <v>0</v>
      </c>
    </row>
    <row r="1096" spans="1:4" s="94" customFormat="1" x14ac:dyDescent="0.2">
      <c r="A1096" s="112">
        <v>511300</v>
      </c>
      <c r="B1096" s="113" t="s">
        <v>155</v>
      </c>
      <c r="C1096" s="114">
        <v>0</v>
      </c>
      <c r="D1096" s="122">
        <v>0</v>
      </c>
    </row>
    <row r="1097" spans="1:4" s="119" customFormat="1" x14ac:dyDescent="0.2">
      <c r="A1097" s="110">
        <v>630000</v>
      </c>
      <c r="B1097" s="115" t="s">
        <v>190</v>
      </c>
      <c r="C1097" s="109">
        <f>0+C1098</f>
        <v>3000000</v>
      </c>
      <c r="D1097" s="109">
        <f>0+D1098</f>
        <v>0</v>
      </c>
    </row>
    <row r="1098" spans="1:4" s="119" customFormat="1" x14ac:dyDescent="0.2">
      <c r="A1098" s="110">
        <v>638000</v>
      </c>
      <c r="B1098" s="115" t="s">
        <v>126</v>
      </c>
      <c r="C1098" s="109">
        <f t="shared" ref="C1098:D1098" si="238">C1099</f>
        <v>3000000</v>
      </c>
      <c r="D1098" s="109">
        <f t="shared" si="238"/>
        <v>0</v>
      </c>
    </row>
    <row r="1099" spans="1:4" s="94" customFormat="1" x14ac:dyDescent="0.2">
      <c r="A1099" s="112">
        <v>638100</v>
      </c>
      <c r="B1099" s="113" t="s">
        <v>195</v>
      </c>
      <c r="C1099" s="114">
        <v>3000000</v>
      </c>
      <c r="D1099" s="122">
        <v>0</v>
      </c>
    </row>
    <row r="1100" spans="1:4" s="94" customFormat="1" x14ac:dyDescent="0.2">
      <c r="A1100" s="153"/>
      <c r="B1100" s="147" t="s">
        <v>229</v>
      </c>
      <c r="C1100" s="151">
        <f>C1084+C1093+C1097+0</f>
        <v>118850000</v>
      </c>
      <c r="D1100" s="151">
        <f>D1084+D1093+D1097+0</f>
        <v>0</v>
      </c>
    </row>
    <row r="1101" spans="1:4" s="94" customFormat="1" x14ac:dyDescent="0.2">
      <c r="A1101" s="130"/>
      <c r="B1101" s="108"/>
      <c r="C1101" s="131"/>
      <c r="D1101" s="131"/>
    </row>
    <row r="1102" spans="1:4" s="94" customFormat="1" x14ac:dyDescent="0.2">
      <c r="A1102" s="107"/>
      <c r="B1102" s="108"/>
      <c r="C1102" s="114"/>
      <c r="D1102" s="114"/>
    </row>
    <row r="1103" spans="1:4" s="94" customFormat="1" x14ac:dyDescent="0.2">
      <c r="A1103" s="112" t="s">
        <v>580</v>
      </c>
      <c r="B1103" s="115"/>
      <c r="C1103" s="114"/>
      <c r="D1103" s="114"/>
    </row>
    <row r="1104" spans="1:4" s="94" customFormat="1" x14ac:dyDescent="0.2">
      <c r="A1104" s="112" t="s">
        <v>240</v>
      </c>
      <c r="B1104" s="115"/>
      <c r="C1104" s="114"/>
      <c r="D1104" s="114"/>
    </row>
    <row r="1105" spans="1:4" s="94" customFormat="1" x14ac:dyDescent="0.2">
      <c r="A1105" s="112" t="s">
        <v>335</v>
      </c>
      <c r="B1105" s="115"/>
      <c r="C1105" s="114"/>
      <c r="D1105" s="114"/>
    </row>
    <row r="1106" spans="1:4" s="94" customFormat="1" x14ac:dyDescent="0.2">
      <c r="A1106" s="112" t="s">
        <v>529</v>
      </c>
      <c r="B1106" s="115"/>
      <c r="C1106" s="114"/>
      <c r="D1106" s="114"/>
    </row>
    <row r="1107" spans="1:4" s="94" customFormat="1" x14ac:dyDescent="0.2">
      <c r="A1107" s="112"/>
      <c r="B1107" s="143"/>
      <c r="C1107" s="131"/>
      <c r="D1107" s="131"/>
    </row>
    <row r="1108" spans="1:4" s="94" customFormat="1" x14ac:dyDescent="0.2">
      <c r="A1108" s="110">
        <v>410000</v>
      </c>
      <c r="B1108" s="111" t="s">
        <v>87</v>
      </c>
      <c r="C1108" s="109">
        <f t="shared" ref="C1108" si="239">C1109+C1114+C1128</f>
        <v>2442600</v>
      </c>
      <c r="D1108" s="109">
        <f t="shared" ref="D1108" si="240">D1109+D1114+D1128</f>
        <v>0</v>
      </c>
    </row>
    <row r="1109" spans="1:4" s="94" customFormat="1" x14ac:dyDescent="0.2">
      <c r="A1109" s="110">
        <v>411000</v>
      </c>
      <c r="B1109" s="111" t="s">
        <v>200</v>
      </c>
      <c r="C1109" s="109">
        <f t="shared" ref="C1109" si="241">SUM(C1110:C1113)</f>
        <v>1952000</v>
      </c>
      <c r="D1109" s="109">
        <f t="shared" ref="D1109" si="242">SUM(D1110:D1113)</f>
        <v>0</v>
      </c>
    </row>
    <row r="1110" spans="1:4" s="94" customFormat="1" x14ac:dyDescent="0.2">
      <c r="A1110" s="112">
        <v>411100</v>
      </c>
      <c r="B1110" s="113" t="s">
        <v>88</v>
      </c>
      <c r="C1110" s="114">
        <v>1842000</v>
      </c>
      <c r="D1110" s="122">
        <v>0</v>
      </c>
    </row>
    <row r="1111" spans="1:4" s="94" customFormat="1" ht="40.5" x14ac:dyDescent="0.2">
      <c r="A1111" s="112">
        <v>411200</v>
      </c>
      <c r="B1111" s="113" t="s">
        <v>213</v>
      </c>
      <c r="C1111" s="114">
        <v>48000</v>
      </c>
      <c r="D1111" s="122">
        <v>0</v>
      </c>
    </row>
    <row r="1112" spans="1:4" s="94" customFormat="1" ht="40.5" x14ac:dyDescent="0.2">
      <c r="A1112" s="112">
        <v>411300</v>
      </c>
      <c r="B1112" s="113" t="s">
        <v>89</v>
      </c>
      <c r="C1112" s="114">
        <v>50000</v>
      </c>
      <c r="D1112" s="122">
        <v>0</v>
      </c>
    </row>
    <row r="1113" spans="1:4" s="94" customFormat="1" x14ac:dyDescent="0.2">
      <c r="A1113" s="112">
        <v>411400</v>
      </c>
      <c r="B1113" s="113" t="s">
        <v>90</v>
      </c>
      <c r="C1113" s="114">
        <v>12000</v>
      </c>
      <c r="D1113" s="122">
        <v>0</v>
      </c>
    </row>
    <row r="1114" spans="1:4" s="94" customFormat="1" x14ac:dyDescent="0.2">
      <c r="A1114" s="110">
        <v>412000</v>
      </c>
      <c r="B1114" s="115" t="s">
        <v>205</v>
      </c>
      <c r="C1114" s="109">
        <f t="shared" ref="C1114" si="243">SUM(C1115:C1127)</f>
        <v>487600</v>
      </c>
      <c r="D1114" s="109">
        <f t="shared" ref="D1114" si="244">SUM(D1115:D1127)</f>
        <v>0</v>
      </c>
    </row>
    <row r="1115" spans="1:4" s="94" customFormat="1" x14ac:dyDescent="0.2">
      <c r="A1115" s="120">
        <v>412100</v>
      </c>
      <c r="B1115" s="113" t="s">
        <v>91</v>
      </c>
      <c r="C1115" s="114">
        <v>3000</v>
      </c>
      <c r="D1115" s="122">
        <v>0</v>
      </c>
    </row>
    <row r="1116" spans="1:4" s="94" customFormat="1" ht="40.5" x14ac:dyDescent="0.2">
      <c r="A1116" s="112">
        <v>412200</v>
      </c>
      <c r="B1116" s="113" t="s">
        <v>214</v>
      </c>
      <c r="C1116" s="114">
        <v>70000</v>
      </c>
      <c r="D1116" s="122">
        <v>0</v>
      </c>
    </row>
    <row r="1117" spans="1:4" s="94" customFormat="1" x14ac:dyDescent="0.2">
      <c r="A1117" s="112">
        <v>412300</v>
      </c>
      <c r="B1117" s="113" t="s">
        <v>92</v>
      </c>
      <c r="C1117" s="114">
        <v>12000</v>
      </c>
      <c r="D1117" s="122">
        <v>0</v>
      </c>
    </row>
    <row r="1118" spans="1:4" s="94" customFormat="1" x14ac:dyDescent="0.2">
      <c r="A1118" s="112">
        <v>412400</v>
      </c>
      <c r="B1118" s="113" t="s">
        <v>93</v>
      </c>
      <c r="C1118" s="114">
        <v>2000</v>
      </c>
      <c r="D1118" s="122">
        <v>0</v>
      </c>
    </row>
    <row r="1119" spans="1:4" s="94" customFormat="1" x14ac:dyDescent="0.2">
      <c r="A1119" s="112">
        <v>412400</v>
      </c>
      <c r="B1119" s="113" t="s">
        <v>498</v>
      </c>
      <c r="C1119" s="114">
        <v>3000</v>
      </c>
      <c r="D1119" s="122">
        <v>0</v>
      </c>
    </row>
    <row r="1120" spans="1:4" s="94" customFormat="1" x14ac:dyDescent="0.2">
      <c r="A1120" s="112">
        <v>412500</v>
      </c>
      <c r="B1120" s="113" t="s">
        <v>94</v>
      </c>
      <c r="C1120" s="114">
        <v>11000</v>
      </c>
      <c r="D1120" s="122">
        <v>0</v>
      </c>
    </row>
    <row r="1121" spans="1:4" s="94" customFormat="1" x14ac:dyDescent="0.2">
      <c r="A1121" s="112">
        <v>412600</v>
      </c>
      <c r="B1121" s="113" t="s">
        <v>215</v>
      </c>
      <c r="C1121" s="114">
        <v>54000</v>
      </c>
      <c r="D1121" s="122">
        <v>0</v>
      </c>
    </row>
    <row r="1122" spans="1:4" s="94" customFormat="1" x14ac:dyDescent="0.2">
      <c r="A1122" s="112">
        <v>412700</v>
      </c>
      <c r="B1122" s="113" t="s">
        <v>202</v>
      </c>
      <c r="C1122" s="114">
        <v>320000</v>
      </c>
      <c r="D1122" s="122">
        <v>0</v>
      </c>
    </row>
    <row r="1123" spans="1:4" s="94" customFormat="1" x14ac:dyDescent="0.2">
      <c r="A1123" s="112">
        <v>412900</v>
      </c>
      <c r="B1123" s="113" t="s">
        <v>295</v>
      </c>
      <c r="C1123" s="114">
        <v>1500</v>
      </c>
      <c r="D1123" s="122">
        <v>0</v>
      </c>
    </row>
    <row r="1124" spans="1:4" s="94" customFormat="1" x14ac:dyDescent="0.2">
      <c r="A1124" s="112">
        <v>412900</v>
      </c>
      <c r="B1124" s="113" t="s">
        <v>313</v>
      </c>
      <c r="C1124" s="114">
        <v>6300</v>
      </c>
      <c r="D1124" s="122">
        <v>0</v>
      </c>
    </row>
    <row r="1125" spans="1:4" s="94" customFormat="1" x14ac:dyDescent="0.2">
      <c r="A1125" s="112">
        <v>412900</v>
      </c>
      <c r="B1125" s="113" t="s">
        <v>314</v>
      </c>
      <c r="C1125" s="114">
        <v>1400</v>
      </c>
      <c r="D1125" s="122">
        <v>0</v>
      </c>
    </row>
    <row r="1126" spans="1:4" s="94" customFormat="1" x14ac:dyDescent="0.2">
      <c r="A1126" s="112">
        <v>412900</v>
      </c>
      <c r="B1126" s="113" t="s">
        <v>315</v>
      </c>
      <c r="C1126" s="114">
        <v>3200</v>
      </c>
      <c r="D1126" s="122">
        <v>0</v>
      </c>
    </row>
    <row r="1127" spans="1:4" s="94" customFormat="1" x14ac:dyDescent="0.2">
      <c r="A1127" s="112">
        <v>412900</v>
      </c>
      <c r="B1127" s="113" t="s">
        <v>297</v>
      </c>
      <c r="C1127" s="114">
        <v>200</v>
      </c>
      <c r="D1127" s="122">
        <v>0</v>
      </c>
    </row>
    <row r="1128" spans="1:4" s="119" customFormat="1" ht="40.5" x14ac:dyDescent="0.2">
      <c r="A1128" s="110">
        <v>418000</v>
      </c>
      <c r="B1128" s="115" t="s">
        <v>209</v>
      </c>
      <c r="C1128" s="109">
        <f>0+C1129</f>
        <v>3000</v>
      </c>
      <c r="D1128" s="109">
        <f>0+D1129</f>
        <v>0</v>
      </c>
    </row>
    <row r="1129" spans="1:4" s="94" customFormat="1" x14ac:dyDescent="0.2">
      <c r="A1129" s="112">
        <v>418400</v>
      </c>
      <c r="B1129" s="113" t="s">
        <v>146</v>
      </c>
      <c r="C1129" s="114">
        <v>3000</v>
      </c>
      <c r="D1129" s="122">
        <v>0</v>
      </c>
    </row>
    <row r="1130" spans="1:4" s="94" customFormat="1" x14ac:dyDescent="0.2">
      <c r="A1130" s="110">
        <v>510000</v>
      </c>
      <c r="B1130" s="115" t="s">
        <v>151</v>
      </c>
      <c r="C1130" s="109">
        <f t="shared" ref="C1130" si="245">C1131+C1134</f>
        <v>29500</v>
      </c>
      <c r="D1130" s="109">
        <f t="shared" ref="D1130" si="246">D1131+D1134</f>
        <v>0</v>
      </c>
    </row>
    <row r="1131" spans="1:4" s="94" customFormat="1" x14ac:dyDescent="0.2">
      <c r="A1131" s="110">
        <v>511000</v>
      </c>
      <c r="B1131" s="115" t="s">
        <v>152</v>
      </c>
      <c r="C1131" s="109">
        <f t="shared" ref="C1131" si="247">SUM(C1132:C1133)</f>
        <v>27500</v>
      </c>
      <c r="D1131" s="109">
        <f t="shared" ref="D1131" si="248">SUM(D1132:D1133)</f>
        <v>0</v>
      </c>
    </row>
    <row r="1132" spans="1:4" s="94" customFormat="1" ht="40.5" x14ac:dyDescent="0.2">
      <c r="A1132" s="112">
        <v>511200</v>
      </c>
      <c r="B1132" s="113" t="s">
        <v>154</v>
      </c>
      <c r="C1132" s="114">
        <v>2500</v>
      </c>
      <c r="D1132" s="122">
        <v>0</v>
      </c>
    </row>
    <row r="1133" spans="1:4" s="94" customFormat="1" x14ac:dyDescent="0.2">
      <c r="A1133" s="112">
        <v>511300</v>
      </c>
      <c r="B1133" s="113" t="s">
        <v>155</v>
      </c>
      <c r="C1133" s="114">
        <v>25000</v>
      </c>
      <c r="D1133" s="122">
        <v>0</v>
      </c>
    </row>
    <row r="1134" spans="1:4" s="94" customFormat="1" x14ac:dyDescent="0.2">
      <c r="A1134" s="110">
        <v>516000</v>
      </c>
      <c r="B1134" s="115" t="s">
        <v>162</v>
      </c>
      <c r="C1134" s="109">
        <f t="shared" ref="C1134:D1134" si="249">C1135</f>
        <v>2000</v>
      </c>
      <c r="D1134" s="109">
        <f t="shared" si="249"/>
        <v>0</v>
      </c>
    </row>
    <row r="1135" spans="1:4" s="94" customFormat="1" x14ac:dyDescent="0.2">
      <c r="A1135" s="112">
        <v>516100</v>
      </c>
      <c r="B1135" s="113" t="s">
        <v>162</v>
      </c>
      <c r="C1135" s="114">
        <v>2000</v>
      </c>
      <c r="D1135" s="122">
        <v>0</v>
      </c>
    </row>
    <row r="1136" spans="1:4" s="119" customFormat="1" x14ac:dyDescent="0.2">
      <c r="A1136" s="110">
        <v>630000</v>
      </c>
      <c r="B1136" s="115" t="s">
        <v>190</v>
      </c>
      <c r="C1136" s="109">
        <f>0+C1137</f>
        <v>10000</v>
      </c>
      <c r="D1136" s="109">
        <f>0+D1137</f>
        <v>0</v>
      </c>
    </row>
    <row r="1137" spans="1:4" s="94" customFormat="1" x14ac:dyDescent="0.2">
      <c r="A1137" s="110">
        <v>638000</v>
      </c>
      <c r="B1137" s="115" t="s">
        <v>126</v>
      </c>
      <c r="C1137" s="109">
        <f t="shared" ref="C1137:D1137" si="250">+C1138</f>
        <v>10000</v>
      </c>
      <c r="D1137" s="109">
        <f t="shared" si="250"/>
        <v>0</v>
      </c>
    </row>
    <row r="1138" spans="1:4" s="94" customFormat="1" x14ac:dyDescent="0.2">
      <c r="A1138" s="112">
        <v>638100</v>
      </c>
      <c r="B1138" s="113" t="s">
        <v>195</v>
      </c>
      <c r="C1138" s="114">
        <v>10000</v>
      </c>
      <c r="D1138" s="122">
        <v>0</v>
      </c>
    </row>
    <row r="1139" spans="1:4" s="94" customFormat="1" x14ac:dyDescent="0.2">
      <c r="A1139" s="101"/>
      <c r="B1139" s="147" t="s">
        <v>229</v>
      </c>
      <c r="C1139" s="151">
        <f>C1108+C1130+C1136</f>
        <v>2482100</v>
      </c>
      <c r="D1139" s="151">
        <f>D1108+D1130+D1136</f>
        <v>0</v>
      </c>
    </row>
    <row r="1140" spans="1:4" s="94" customFormat="1" x14ac:dyDescent="0.2">
      <c r="A1140" s="104"/>
      <c r="B1140" s="108"/>
      <c r="C1140" s="131"/>
      <c r="D1140" s="131"/>
    </row>
    <row r="1141" spans="1:4" s="94" customFormat="1" x14ac:dyDescent="0.2">
      <c r="A1141" s="107"/>
      <c r="B1141" s="108"/>
      <c r="C1141" s="114"/>
      <c r="D1141" s="114"/>
    </row>
    <row r="1142" spans="1:4" s="94" customFormat="1" x14ac:dyDescent="0.2">
      <c r="A1142" s="112" t="s">
        <v>581</v>
      </c>
      <c r="B1142" s="115"/>
      <c r="C1142" s="114"/>
      <c r="D1142" s="114"/>
    </row>
    <row r="1143" spans="1:4" s="94" customFormat="1" x14ac:dyDescent="0.2">
      <c r="A1143" s="112" t="s">
        <v>240</v>
      </c>
      <c r="B1143" s="115"/>
      <c r="C1143" s="114"/>
      <c r="D1143" s="114"/>
    </row>
    <row r="1144" spans="1:4" s="94" customFormat="1" x14ac:dyDescent="0.2">
      <c r="A1144" s="112" t="s">
        <v>361</v>
      </c>
      <c r="B1144" s="115"/>
      <c r="C1144" s="114"/>
      <c r="D1144" s="114"/>
    </row>
    <row r="1145" spans="1:4" s="94" customFormat="1" x14ac:dyDescent="0.2">
      <c r="A1145" s="112" t="s">
        <v>582</v>
      </c>
      <c r="B1145" s="115"/>
      <c r="C1145" s="114"/>
      <c r="D1145" s="114"/>
    </row>
    <row r="1146" spans="1:4" s="94" customFormat="1" x14ac:dyDescent="0.2">
      <c r="A1146" s="112"/>
      <c r="B1146" s="143"/>
      <c r="C1146" s="131"/>
      <c r="D1146" s="131"/>
    </row>
    <row r="1147" spans="1:4" s="94" customFormat="1" x14ac:dyDescent="0.2">
      <c r="A1147" s="110">
        <v>410000</v>
      </c>
      <c r="B1147" s="111" t="s">
        <v>87</v>
      </c>
      <c r="C1147" s="109">
        <f t="shared" ref="C1147" si="251">C1148+C1153</f>
        <v>20240100</v>
      </c>
      <c r="D1147" s="109">
        <f t="shared" ref="D1147" si="252">D1148+D1153</f>
        <v>0</v>
      </c>
    </row>
    <row r="1148" spans="1:4" s="94" customFormat="1" x14ac:dyDescent="0.2">
      <c r="A1148" s="110">
        <v>411000</v>
      </c>
      <c r="B1148" s="111" t="s">
        <v>200</v>
      </c>
      <c r="C1148" s="109">
        <f t="shared" ref="C1148" si="253">SUM(C1149:C1152)</f>
        <v>19583700</v>
      </c>
      <c r="D1148" s="109">
        <f t="shared" ref="D1148" si="254">SUM(D1149:D1152)</f>
        <v>0</v>
      </c>
    </row>
    <row r="1149" spans="1:4" s="94" customFormat="1" x14ac:dyDescent="0.2">
      <c r="A1149" s="112">
        <v>411100</v>
      </c>
      <c r="B1149" s="113" t="s">
        <v>88</v>
      </c>
      <c r="C1149" s="114">
        <v>18800000</v>
      </c>
      <c r="D1149" s="122">
        <v>0</v>
      </c>
    </row>
    <row r="1150" spans="1:4" s="94" customFormat="1" ht="40.5" x14ac:dyDescent="0.2">
      <c r="A1150" s="112">
        <v>411200</v>
      </c>
      <c r="B1150" s="113" t="s">
        <v>213</v>
      </c>
      <c r="C1150" s="114">
        <v>353000</v>
      </c>
      <c r="D1150" s="122">
        <v>0</v>
      </c>
    </row>
    <row r="1151" spans="1:4" s="94" customFormat="1" ht="40.5" x14ac:dyDescent="0.2">
      <c r="A1151" s="112">
        <v>411300</v>
      </c>
      <c r="B1151" s="113" t="s">
        <v>89</v>
      </c>
      <c r="C1151" s="114">
        <v>350000</v>
      </c>
      <c r="D1151" s="122">
        <v>0</v>
      </c>
    </row>
    <row r="1152" spans="1:4" s="94" customFormat="1" x14ac:dyDescent="0.2">
      <c r="A1152" s="112">
        <v>411400</v>
      </c>
      <c r="B1152" s="113" t="s">
        <v>90</v>
      </c>
      <c r="C1152" s="114">
        <v>80700</v>
      </c>
      <c r="D1152" s="122">
        <v>0</v>
      </c>
    </row>
    <row r="1153" spans="1:4" s="94" customFormat="1" x14ac:dyDescent="0.2">
      <c r="A1153" s="110">
        <v>412000</v>
      </c>
      <c r="B1153" s="115" t="s">
        <v>205</v>
      </c>
      <c r="C1153" s="109">
        <f>SUM(C1154:C1161)</f>
        <v>656400</v>
      </c>
      <c r="D1153" s="109">
        <f>SUM(D1154:D1161)</f>
        <v>0</v>
      </c>
    </row>
    <row r="1154" spans="1:4" s="94" customFormat="1" x14ac:dyDescent="0.2">
      <c r="A1154" s="112">
        <v>412100</v>
      </c>
      <c r="B1154" s="113" t="s">
        <v>91</v>
      </c>
      <c r="C1154" s="114">
        <v>9100</v>
      </c>
      <c r="D1154" s="122">
        <v>0</v>
      </c>
    </row>
    <row r="1155" spans="1:4" s="94" customFormat="1" ht="40.5" x14ac:dyDescent="0.2">
      <c r="A1155" s="112">
        <v>412200</v>
      </c>
      <c r="B1155" s="113" t="s">
        <v>214</v>
      </c>
      <c r="C1155" s="114">
        <v>470000</v>
      </c>
      <c r="D1155" s="122">
        <v>0</v>
      </c>
    </row>
    <row r="1156" spans="1:4" s="94" customFormat="1" x14ac:dyDescent="0.2">
      <c r="A1156" s="112">
        <v>412300</v>
      </c>
      <c r="B1156" s="113" t="s">
        <v>92</v>
      </c>
      <c r="C1156" s="114">
        <v>12300</v>
      </c>
      <c r="D1156" s="122">
        <v>0</v>
      </c>
    </row>
    <row r="1157" spans="1:4" s="94" customFormat="1" x14ac:dyDescent="0.2">
      <c r="A1157" s="112">
        <v>412400</v>
      </c>
      <c r="B1157" s="113" t="s">
        <v>93</v>
      </c>
      <c r="C1157" s="114">
        <v>400</v>
      </c>
      <c r="D1157" s="122">
        <v>0</v>
      </c>
    </row>
    <row r="1158" spans="1:4" s="94" customFormat="1" x14ac:dyDescent="0.2">
      <c r="A1158" s="112">
        <v>412500</v>
      </c>
      <c r="B1158" s="113" t="s">
        <v>94</v>
      </c>
      <c r="C1158" s="114">
        <v>4100</v>
      </c>
      <c r="D1158" s="122">
        <v>0</v>
      </c>
    </row>
    <row r="1159" spans="1:4" s="94" customFormat="1" x14ac:dyDescent="0.2">
      <c r="A1159" s="112">
        <v>412700</v>
      </c>
      <c r="B1159" s="113" t="s">
        <v>202</v>
      </c>
      <c r="C1159" s="114">
        <v>5500</v>
      </c>
      <c r="D1159" s="122">
        <v>0</v>
      </c>
    </row>
    <row r="1160" spans="1:4" s="94" customFormat="1" x14ac:dyDescent="0.2">
      <c r="A1160" s="112">
        <v>412900</v>
      </c>
      <c r="B1160" s="117" t="s">
        <v>295</v>
      </c>
      <c r="C1160" s="114">
        <v>120000</v>
      </c>
      <c r="D1160" s="122">
        <v>0</v>
      </c>
    </row>
    <row r="1161" spans="1:4" s="94" customFormat="1" x14ac:dyDescent="0.2">
      <c r="A1161" s="112">
        <v>412900</v>
      </c>
      <c r="B1161" s="117" t="s">
        <v>315</v>
      </c>
      <c r="C1161" s="114">
        <v>35000</v>
      </c>
      <c r="D1161" s="122">
        <v>0</v>
      </c>
    </row>
    <row r="1162" spans="1:4" s="119" customFormat="1" x14ac:dyDescent="0.2">
      <c r="A1162" s="110">
        <v>510000</v>
      </c>
      <c r="B1162" s="115" t="s">
        <v>151</v>
      </c>
      <c r="C1162" s="109">
        <f>C1163+0+C1165</f>
        <v>0</v>
      </c>
      <c r="D1162" s="109">
        <f>D1163+0+D1165</f>
        <v>0</v>
      </c>
    </row>
    <row r="1163" spans="1:4" s="119" customFormat="1" x14ac:dyDescent="0.2">
      <c r="A1163" s="110">
        <v>511000</v>
      </c>
      <c r="B1163" s="115" t="s">
        <v>152</v>
      </c>
      <c r="C1163" s="109">
        <f>SUM(C1164:C1164)</f>
        <v>0</v>
      </c>
      <c r="D1163" s="109">
        <f>SUM(D1164:D1164)</f>
        <v>0</v>
      </c>
    </row>
    <row r="1164" spans="1:4" s="94" customFormat="1" x14ac:dyDescent="0.2">
      <c r="A1164" s="112">
        <v>511300</v>
      </c>
      <c r="B1164" s="113" t="s">
        <v>155</v>
      </c>
      <c r="C1164" s="114">
        <v>0</v>
      </c>
      <c r="D1164" s="122">
        <v>0</v>
      </c>
    </row>
    <row r="1165" spans="1:4" s="119" customFormat="1" x14ac:dyDescent="0.2">
      <c r="A1165" s="110">
        <v>518000</v>
      </c>
      <c r="B1165" s="115" t="s">
        <v>163</v>
      </c>
      <c r="C1165" s="109">
        <f t="shared" ref="C1165" si="255">C1166</f>
        <v>0</v>
      </c>
      <c r="D1165" s="109">
        <f t="shared" ref="D1165" si="256">D1166</f>
        <v>0</v>
      </c>
    </row>
    <row r="1166" spans="1:4" s="94" customFormat="1" x14ac:dyDescent="0.2">
      <c r="A1166" s="120">
        <v>518100</v>
      </c>
      <c r="B1166" s="113" t="s">
        <v>163</v>
      </c>
      <c r="C1166" s="114">
        <v>0</v>
      </c>
      <c r="D1166" s="122">
        <v>0</v>
      </c>
    </row>
    <row r="1167" spans="1:4" s="119" customFormat="1" x14ac:dyDescent="0.2">
      <c r="A1167" s="110">
        <v>630000</v>
      </c>
      <c r="B1167" s="115" t="s">
        <v>190</v>
      </c>
      <c r="C1167" s="109">
        <f>0+C1168</f>
        <v>250000</v>
      </c>
      <c r="D1167" s="109">
        <f>0+D1168</f>
        <v>0</v>
      </c>
    </row>
    <row r="1168" spans="1:4" s="119" customFormat="1" x14ac:dyDescent="0.2">
      <c r="A1168" s="110">
        <v>638000</v>
      </c>
      <c r="B1168" s="115" t="s">
        <v>126</v>
      </c>
      <c r="C1168" s="109">
        <f t="shared" ref="C1168:D1168" si="257">C1169</f>
        <v>250000</v>
      </c>
      <c r="D1168" s="109">
        <f t="shared" si="257"/>
        <v>0</v>
      </c>
    </row>
    <row r="1169" spans="1:4" s="94" customFormat="1" x14ac:dyDescent="0.2">
      <c r="A1169" s="112">
        <v>638100</v>
      </c>
      <c r="B1169" s="113" t="s">
        <v>195</v>
      </c>
      <c r="C1169" s="114">
        <v>250000</v>
      </c>
      <c r="D1169" s="122">
        <v>0</v>
      </c>
    </row>
    <row r="1170" spans="1:4" s="94" customFormat="1" x14ac:dyDescent="0.2">
      <c r="A1170" s="153"/>
      <c r="B1170" s="147" t="s">
        <v>229</v>
      </c>
      <c r="C1170" s="151">
        <f>C1147+0+C1162+C1167</f>
        <v>20490100</v>
      </c>
      <c r="D1170" s="151">
        <f>D1147+0+D1162+D1167</f>
        <v>0</v>
      </c>
    </row>
    <row r="1171" spans="1:4" s="94" customFormat="1" x14ac:dyDescent="0.2">
      <c r="A1171" s="104"/>
      <c r="B1171" s="113"/>
      <c r="C1171" s="114"/>
      <c r="D1171" s="114"/>
    </row>
    <row r="1172" spans="1:4" s="94" customFormat="1" x14ac:dyDescent="0.2">
      <c r="A1172" s="107"/>
      <c r="B1172" s="108"/>
      <c r="C1172" s="114"/>
      <c r="D1172" s="114"/>
    </row>
    <row r="1173" spans="1:4" s="94" customFormat="1" x14ac:dyDescent="0.2">
      <c r="A1173" s="112" t="s">
        <v>583</v>
      </c>
      <c r="B1173" s="115"/>
      <c r="C1173" s="114"/>
      <c r="D1173" s="114"/>
    </row>
    <row r="1174" spans="1:4" s="94" customFormat="1" x14ac:dyDescent="0.2">
      <c r="A1174" s="112" t="s">
        <v>240</v>
      </c>
      <c r="B1174" s="115"/>
      <c r="C1174" s="114"/>
      <c r="D1174" s="114"/>
    </row>
    <row r="1175" spans="1:4" s="94" customFormat="1" x14ac:dyDescent="0.2">
      <c r="A1175" s="112" t="s">
        <v>336</v>
      </c>
      <c r="B1175" s="115"/>
      <c r="C1175" s="114"/>
      <c r="D1175" s="114"/>
    </row>
    <row r="1176" spans="1:4" s="94" customFormat="1" x14ac:dyDescent="0.2">
      <c r="A1176" s="112" t="s">
        <v>529</v>
      </c>
      <c r="B1176" s="115"/>
      <c r="C1176" s="114"/>
      <c r="D1176" s="114"/>
    </row>
    <row r="1177" spans="1:4" s="94" customFormat="1" x14ac:dyDescent="0.2">
      <c r="A1177" s="112"/>
      <c r="B1177" s="143"/>
      <c r="C1177" s="131"/>
      <c r="D1177" s="131"/>
    </row>
    <row r="1178" spans="1:4" s="94" customFormat="1" x14ac:dyDescent="0.2">
      <c r="A1178" s="110">
        <v>410000</v>
      </c>
      <c r="B1178" s="111" t="s">
        <v>87</v>
      </c>
      <c r="C1178" s="109">
        <f t="shared" ref="C1178" si="258">C1179+C1184</f>
        <v>1131100</v>
      </c>
      <c r="D1178" s="109">
        <f t="shared" ref="D1178" si="259">D1179+D1184</f>
        <v>0</v>
      </c>
    </row>
    <row r="1179" spans="1:4" s="94" customFormat="1" x14ac:dyDescent="0.2">
      <c r="A1179" s="110">
        <v>411000</v>
      </c>
      <c r="B1179" s="111" t="s">
        <v>200</v>
      </c>
      <c r="C1179" s="109">
        <f t="shared" ref="C1179" si="260">SUM(C1180:C1183)</f>
        <v>1124000</v>
      </c>
      <c r="D1179" s="109">
        <f t="shared" ref="D1179" si="261">SUM(D1180:D1183)</f>
        <v>0</v>
      </c>
    </row>
    <row r="1180" spans="1:4" s="94" customFormat="1" x14ac:dyDescent="0.2">
      <c r="A1180" s="112">
        <v>411100</v>
      </c>
      <c r="B1180" s="113" t="s">
        <v>88</v>
      </c>
      <c r="C1180" s="114">
        <v>1099000</v>
      </c>
      <c r="D1180" s="122">
        <v>0</v>
      </c>
    </row>
    <row r="1181" spans="1:4" s="94" customFormat="1" ht="40.5" x14ac:dyDescent="0.2">
      <c r="A1181" s="112">
        <v>411200</v>
      </c>
      <c r="B1181" s="113" t="s">
        <v>213</v>
      </c>
      <c r="C1181" s="114">
        <v>15000</v>
      </c>
      <c r="D1181" s="122">
        <v>0</v>
      </c>
    </row>
    <row r="1182" spans="1:4" s="94" customFormat="1" ht="40.5" x14ac:dyDescent="0.2">
      <c r="A1182" s="112">
        <v>411300</v>
      </c>
      <c r="B1182" s="113" t="s">
        <v>89</v>
      </c>
      <c r="C1182" s="114">
        <v>3000</v>
      </c>
      <c r="D1182" s="122">
        <v>0</v>
      </c>
    </row>
    <row r="1183" spans="1:4" s="94" customFormat="1" x14ac:dyDescent="0.2">
      <c r="A1183" s="112">
        <v>411400</v>
      </c>
      <c r="B1183" s="113" t="s">
        <v>90</v>
      </c>
      <c r="C1183" s="114">
        <v>7000</v>
      </c>
      <c r="D1183" s="122">
        <v>0</v>
      </c>
    </row>
    <row r="1184" spans="1:4" s="94" customFormat="1" x14ac:dyDescent="0.2">
      <c r="A1184" s="110">
        <v>412000</v>
      </c>
      <c r="B1184" s="115" t="s">
        <v>205</v>
      </c>
      <c r="C1184" s="109">
        <f>SUM(C1185:C1187)</f>
        <v>7100</v>
      </c>
      <c r="D1184" s="109">
        <f>SUM(D1185:D1187)</f>
        <v>0</v>
      </c>
    </row>
    <row r="1185" spans="1:4" s="94" customFormat="1" ht="40.5" x14ac:dyDescent="0.2">
      <c r="A1185" s="112">
        <v>412200</v>
      </c>
      <c r="B1185" s="113" t="s">
        <v>214</v>
      </c>
      <c r="C1185" s="114">
        <v>4000</v>
      </c>
      <c r="D1185" s="122">
        <v>0</v>
      </c>
    </row>
    <row r="1186" spans="1:4" s="94" customFormat="1" x14ac:dyDescent="0.2">
      <c r="A1186" s="112">
        <v>412700</v>
      </c>
      <c r="B1186" s="113" t="s">
        <v>202</v>
      </c>
      <c r="C1186" s="114">
        <v>1100</v>
      </c>
      <c r="D1186" s="122">
        <v>0</v>
      </c>
    </row>
    <row r="1187" spans="1:4" s="94" customFormat="1" x14ac:dyDescent="0.2">
      <c r="A1187" s="112">
        <v>412900</v>
      </c>
      <c r="B1187" s="117" t="s">
        <v>315</v>
      </c>
      <c r="C1187" s="114">
        <v>2000</v>
      </c>
      <c r="D1187" s="122">
        <v>0</v>
      </c>
    </row>
    <row r="1188" spans="1:4" s="119" customFormat="1" x14ac:dyDescent="0.2">
      <c r="A1188" s="110">
        <v>630000</v>
      </c>
      <c r="B1188" s="115" t="s">
        <v>190</v>
      </c>
      <c r="C1188" s="109">
        <f t="shared" ref="C1188:C1189" si="262">C1189</f>
        <v>0</v>
      </c>
      <c r="D1188" s="109">
        <f t="shared" ref="D1188:D1189" si="263">D1189</f>
        <v>0</v>
      </c>
    </row>
    <row r="1189" spans="1:4" s="119" customFormat="1" x14ac:dyDescent="0.2">
      <c r="A1189" s="110">
        <v>638000</v>
      </c>
      <c r="B1189" s="115" t="s">
        <v>126</v>
      </c>
      <c r="C1189" s="109">
        <f t="shared" si="262"/>
        <v>0</v>
      </c>
      <c r="D1189" s="109">
        <f t="shared" si="263"/>
        <v>0</v>
      </c>
    </row>
    <row r="1190" spans="1:4" s="94" customFormat="1" x14ac:dyDescent="0.2">
      <c r="A1190" s="112">
        <v>638100</v>
      </c>
      <c r="B1190" s="113" t="s">
        <v>195</v>
      </c>
      <c r="C1190" s="114">
        <v>0</v>
      </c>
      <c r="D1190" s="122">
        <v>0</v>
      </c>
    </row>
    <row r="1191" spans="1:4" s="94" customFormat="1" x14ac:dyDescent="0.2">
      <c r="A1191" s="153"/>
      <c r="B1191" s="147" t="s">
        <v>229</v>
      </c>
      <c r="C1191" s="151">
        <f>C1178+0+0+C1188</f>
        <v>1131100</v>
      </c>
      <c r="D1191" s="151">
        <f>D1178+0+0+D1188</f>
        <v>0</v>
      </c>
    </row>
    <row r="1192" spans="1:4" s="94" customFormat="1" x14ac:dyDescent="0.2">
      <c r="A1192" s="104"/>
      <c r="B1192" s="113"/>
      <c r="C1192" s="114"/>
      <c r="D1192" s="114"/>
    </row>
    <row r="1193" spans="1:4" s="94" customFormat="1" x14ac:dyDescent="0.2">
      <c r="A1193" s="107"/>
      <c r="B1193" s="108"/>
      <c r="C1193" s="114"/>
      <c r="D1193" s="114"/>
    </row>
    <row r="1194" spans="1:4" s="94" customFormat="1" x14ac:dyDescent="0.2">
      <c r="A1194" s="112" t="s">
        <v>584</v>
      </c>
      <c r="B1194" s="115"/>
      <c r="C1194" s="114"/>
      <c r="D1194" s="114"/>
    </row>
    <row r="1195" spans="1:4" s="94" customFormat="1" x14ac:dyDescent="0.2">
      <c r="A1195" s="112" t="s">
        <v>240</v>
      </c>
      <c r="B1195" s="115"/>
      <c r="C1195" s="114"/>
      <c r="D1195" s="114"/>
    </row>
    <row r="1196" spans="1:4" s="94" customFormat="1" x14ac:dyDescent="0.2">
      <c r="A1196" s="112" t="s">
        <v>338</v>
      </c>
      <c r="B1196" s="115"/>
      <c r="C1196" s="114"/>
      <c r="D1196" s="114"/>
    </row>
    <row r="1197" spans="1:4" s="94" customFormat="1" x14ac:dyDescent="0.2">
      <c r="A1197" s="112" t="s">
        <v>529</v>
      </c>
      <c r="B1197" s="115"/>
      <c r="C1197" s="114"/>
      <c r="D1197" s="114"/>
    </row>
    <row r="1198" spans="1:4" s="94" customFormat="1" x14ac:dyDescent="0.2">
      <c r="A1198" s="112"/>
      <c r="B1198" s="143"/>
      <c r="C1198" s="131"/>
      <c r="D1198" s="131"/>
    </row>
    <row r="1199" spans="1:4" s="94" customFormat="1" x14ac:dyDescent="0.2">
      <c r="A1199" s="110">
        <v>410000</v>
      </c>
      <c r="B1199" s="111" t="s">
        <v>87</v>
      </c>
      <c r="C1199" s="109">
        <f>C1200+C1205+0+0</f>
        <v>1443900</v>
      </c>
      <c r="D1199" s="109">
        <f>D1200+D1205+0+0</f>
        <v>239000</v>
      </c>
    </row>
    <row r="1200" spans="1:4" s="94" customFormat="1" x14ac:dyDescent="0.2">
      <c r="A1200" s="110">
        <v>411000</v>
      </c>
      <c r="B1200" s="111" t="s">
        <v>200</v>
      </c>
      <c r="C1200" s="109">
        <f t="shared" ref="C1200" si="264">SUM(C1201:C1204)</f>
        <v>1132900</v>
      </c>
      <c r="D1200" s="109">
        <f t="shared" ref="D1200" si="265">SUM(D1201:D1204)</f>
        <v>4000</v>
      </c>
    </row>
    <row r="1201" spans="1:4" s="94" customFormat="1" x14ac:dyDescent="0.2">
      <c r="A1201" s="112">
        <v>411100</v>
      </c>
      <c r="B1201" s="113" t="s">
        <v>88</v>
      </c>
      <c r="C1201" s="114">
        <v>1097000</v>
      </c>
      <c r="D1201" s="114">
        <v>0</v>
      </c>
    </row>
    <row r="1202" spans="1:4" s="94" customFormat="1" ht="40.5" x14ac:dyDescent="0.2">
      <c r="A1202" s="112">
        <v>411200</v>
      </c>
      <c r="B1202" s="113" t="s">
        <v>213</v>
      </c>
      <c r="C1202" s="114">
        <v>22100</v>
      </c>
      <c r="D1202" s="114">
        <v>4000</v>
      </c>
    </row>
    <row r="1203" spans="1:4" s="94" customFormat="1" ht="40.5" x14ac:dyDescent="0.2">
      <c r="A1203" s="112">
        <v>411300</v>
      </c>
      <c r="B1203" s="113" t="s">
        <v>89</v>
      </c>
      <c r="C1203" s="114">
        <v>5800</v>
      </c>
      <c r="D1203" s="114">
        <v>0</v>
      </c>
    </row>
    <row r="1204" spans="1:4" s="94" customFormat="1" x14ac:dyDescent="0.2">
      <c r="A1204" s="112">
        <v>411400</v>
      </c>
      <c r="B1204" s="113" t="s">
        <v>90</v>
      </c>
      <c r="C1204" s="114">
        <v>8000</v>
      </c>
      <c r="D1204" s="114">
        <v>0</v>
      </c>
    </row>
    <row r="1205" spans="1:4" s="94" customFormat="1" x14ac:dyDescent="0.2">
      <c r="A1205" s="110">
        <v>412000</v>
      </c>
      <c r="B1205" s="115" t="s">
        <v>205</v>
      </c>
      <c r="C1205" s="109">
        <f>SUM(C1206:C1217)</f>
        <v>311000</v>
      </c>
      <c r="D1205" s="109">
        <f>SUM(D1206:D1217)</f>
        <v>235000</v>
      </c>
    </row>
    <row r="1206" spans="1:4" s="94" customFormat="1" x14ac:dyDescent="0.2">
      <c r="A1206" s="120">
        <v>412100</v>
      </c>
      <c r="B1206" s="113" t="s">
        <v>91</v>
      </c>
      <c r="C1206" s="114">
        <v>700</v>
      </c>
      <c r="D1206" s="114">
        <v>0</v>
      </c>
    </row>
    <row r="1207" spans="1:4" s="94" customFormat="1" ht="40.5" x14ac:dyDescent="0.2">
      <c r="A1207" s="112">
        <v>412200</v>
      </c>
      <c r="B1207" s="113" t="s">
        <v>214</v>
      </c>
      <c r="C1207" s="114">
        <v>38400</v>
      </c>
      <c r="D1207" s="114">
        <f>500+1000+500+300+600+100+1500+1000</f>
        <v>5500</v>
      </c>
    </row>
    <row r="1208" spans="1:4" s="94" customFormat="1" x14ac:dyDescent="0.2">
      <c r="A1208" s="112">
        <v>412300</v>
      </c>
      <c r="B1208" s="113" t="s">
        <v>92</v>
      </c>
      <c r="C1208" s="114">
        <v>6000</v>
      </c>
      <c r="D1208" s="114">
        <f>2400+200+300</f>
        <v>2900</v>
      </c>
    </row>
    <row r="1209" spans="1:4" s="94" customFormat="1" x14ac:dyDescent="0.2">
      <c r="A1209" s="112">
        <v>412400</v>
      </c>
      <c r="B1209" s="113" t="s">
        <v>93</v>
      </c>
      <c r="C1209" s="114">
        <v>14000</v>
      </c>
      <c r="D1209" s="114">
        <v>0</v>
      </c>
    </row>
    <row r="1210" spans="1:4" s="94" customFormat="1" x14ac:dyDescent="0.2">
      <c r="A1210" s="112">
        <v>412500</v>
      </c>
      <c r="B1210" s="113" t="s">
        <v>94</v>
      </c>
      <c r="C1210" s="114">
        <v>2500</v>
      </c>
      <c r="D1210" s="114">
        <v>1500</v>
      </c>
    </row>
    <row r="1211" spans="1:4" s="94" customFormat="1" x14ac:dyDescent="0.2">
      <c r="A1211" s="112">
        <v>412600</v>
      </c>
      <c r="B1211" s="113" t="s">
        <v>215</v>
      </c>
      <c r="C1211" s="114">
        <v>15000</v>
      </c>
      <c r="D1211" s="114">
        <f>2500+3500+300+5000+4000+2000+1000</f>
        <v>18300</v>
      </c>
    </row>
    <row r="1212" spans="1:4" s="94" customFormat="1" x14ac:dyDescent="0.2">
      <c r="A1212" s="112">
        <v>412700</v>
      </c>
      <c r="B1212" s="113" t="s">
        <v>202</v>
      </c>
      <c r="C1212" s="114">
        <v>115000</v>
      </c>
      <c r="D1212" s="114">
        <f>1600+4500+500+56000+300+100+500</f>
        <v>63500</v>
      </c>
    </row>
    <row r="1213" spans="1:4" s="94" customFormat="1" x14ac:dyDescent="0.2">
      <c r="A1213" s="112">
        <v>412900</v>
      </c>
      <c r="B1213" s="113" t="s">
        <v>295</v>
      </c>
      <c r="C1213" s="114">
        <v>117000</v>
      </c>
      <c r="D1213" s="114">
        <v>0</v>
      </c>
    </row>
    <row r="1214" spans="1:4" s="94" customFormat="1" x14ac:dyDescent="0.2">
      <c r="A1214" s="112">
        <v>412900</v>
      </c>
      <c r="B1214" s="117" t="s">
        <v>313</v>
      </c>
      <c r="C1214" s="114">
        <v>600</v>
      </c>
      <c r="D1214" s="114">
        <v>0</v>
      </c>
    </row>
    <row r="1215" spans="1:4" s="94" customFormat="1" x14ac:dyDescent="0.2">
      <c r="A1215" s="112">
        <v>412900</v>
      </c>
      <c r="B1215" s="117" t="s">
        <v>314</v>
      </c>
      <c r="C1215" s="114">
        <v>0</v>
      </c>
      <c r="D1215" s="114">
        <v>0</v>
      </c>
    </row>
    <row r="1216" spans="1:4" s="94" customFormat="1" x14ac:dyDescent="0.2">
      <c r="A1216" s="112">
        <v>412900</v>
      </c>
      <c r="B1216" s="117" t="s">
        <v>315</v>
      </c>
      <c r="C1216" s="114">
        <v>1800</v>
      </c>
      <c r="D1216" s="114">
        <v>0</v>
      </c>
    </row>
    <row r="1217" spans="1:4" s="94" customFormat="1" x14ac:dyDescent="0.2">
      <c r="A1217" s="112">
        <v>412900</v>
      </c>
      <c r="B1217" s="117" t="s">
        <v>297</v>
      </c>
      <c r="C1217" s="114">
        <v>0</v>
      </c>
      <c r="D1217" s="114">
        <v>143300</v>
      </c>
    </row>
    <row r="1218" spans="1:4" s="119" customFormat="1" x14ac:dyDescent="0.2">
      <c r="A1218" s="110">
        <v>510000</v>
      </c>
      <c r="B1218" s="115" t="s">
        <v>151</v>
      </c>
      <c r="C1218" s="109">
        <f>C1219+C1221</f>
        <v>2000</v>
      </c>
      <c r="D1218" s="109">
        <f>D1219+D1221</f>
        <v>6800</v>
      </c>
    </row>
    <row r="1219" spans="1:4" s="119" customFormat="1" x14ac:dyDescent="0.2">
      <c r="A1219" s="110">
        <v>511000</v>
      </c>
      <c r="B1219" s="115" t="s">
        <v>152</v>
      </c>
      <c r="C1219" s="109">
        <f t="shared" ref="C1219" si="266">C1220</f>
        <v>2000</v>
      </c>
      <c r="D1219" s="109">
        <f>D1220+0+0</f>
        <v>6000</v>
      </c>
    </row>
    <row r="1220" spans="1:4" s="94" customFormat="1" x14ac:dyDescent="0.2">
      <c r="A1220" s="112">
        <v>511300</v>
      </c>
      <c r="B1220" s="113" t="s">
        <v>155</v>
      </c>
      <c r="C1220" s="114">
        <v>2000</v>
      </c>
      <c r="D1220" s="114">
        <v>6000</v>
      </c>
    </row>
    <row r="1221" spans="1:4" s="119" customFormat="1" x14ac:dyDescent="0.2">
      <c r="A1221" s="110">
        <v>516000</v>
      </c>
      <c r="B1221" s="115" t="s">
        <v>162</v>
      </c>
      <c r="C1221" s="109">
        <f t="shared" ref="C1221:D1221" si="267">C1222</f>
        <v>0</v>
      </c>
      <c r="D1221" s="109">
        <f t="shared" si="267"/>
        <v>800</v>
      </c>
    </row>
    <row r="1222" spans="1:4" s="94" customFormat="1" x14ac:dyDescent="0.2">
      <c r="A1222" s="112">
        <v>516100</v>
      </c>
      <c r="B1222" s="113" t="s">
        <v>162</v>
      </c>
      <c r="C1222" s="114">
        <v>0</v>
      </c>
      <c r="D1222" s="114">
        <v>800</v>
      </c>
    </row>
    <row r="1223" spans="1:4" s="119" customFormat="1" x14ac:dyDescent="0.2">
      <c r="A1223" s="110">
        <v>630000</v>
      </c>
      <c r="B1223" s="115" t="s">
        <v>190</v>
      </c>
      <c r="C1223" s="109">
        <f>C1224+0</f>
        <v>0</v>
      </c>
      <c r="D1223" s="109">
        <f>D1224+0</f>
        <v>0</v>
      </c>
    </row>
    <row r="1224" spans="1:4" s="119" customFormat="1" x14ac:dyDescent="0.2">
      <c r="A1224" s="110">
        <v>638000</v>
      </c>
      <c r="B1224" s="115" t="s">
        <v>126</v>
      </c>
      <c r="C1224" s="109">
        <f t="shared" ref="C1224:D1224" si="268">C1225</f>
        <v>0</v>
      </c>
      <c r="D1224" s="109">
        <f t="shared" si="268"/>
        <v>0</v>
      </c>
    </row>
    <row r="1225" spans="1:4" s="94" customFormat="1" x14ac:dyDescent="0.2">
      <c r="A1225" s="112">
        <v>638100</v>
      </c>
      <c r="B1225" s="113" t="s">
        <v>195</v>
      </c>
      <c r="C1225" s="114">
        <v>0</v>
      </c>
      <c r="D1225" s="114">
        <v>0</v>
      </c>
    </row>
    <row r="1226" spans="1:4" s="94" customFormat="1" x14ac:dyDescent="0.2">
      <c r="A1226" s="153"/>
      <c r="B1226" s="147" t="s">
        <v>229</v>
      </c>
      <c r="C1226" s="151">
        <f>C1199+C1223+C1218</f>
        <v>1445900</v>
      </c>
      <c r="D1226" s="151">
        <f>D1199+D1223+D1218</f>
        <v>245800</v>
      </c>
    </row>
    <row r="1227" spans="1:4" s="94" customFormat="1" x14ac:dyDescent="0.2">
      <c r="A1227" s="130"/>
      <c r="B1227" s="163"/>
      <c r="C1227" s="131"/>
      <c r="D1227" s="131"/>
    </row>
    <row r="1228" spans="1:4" s="94" customFormat="1" x14ac:dyDescent="0.2">
      <c r="A1228" s="107"/>
      <c r="B1228" s="108"/>
      <c r="C1228" s="114"/>
      <c r="D1228" s="114"/>
    </row>
    <row r="1229" spans="1:4" s="94" customFormat="1" x14ac:dyDescent="0.2">
      <c r="A1229" s="112" t="s">
        <v>585</v>
      </c>
      <c r="B1229" s="115"/>
      <c r="C1229" s="114"/>
      <c r="D1229" s="114"/>
    </row>
    <row r="1230" spans="1:4" s="94" customFormat="1" x14ac:dyDescent="0.2">
      <c r="A1230" s="112" t="s">
        <v>240</v>
      </c>
      <c r="B1230" s="115"/>
      <c r="C1230" s="114"/>
      <c r="D1230" s="114"/>
    </row>
    <row r="1231" spans="1:4" s="94" customFormat="1" x14ac:dyDescent="0.2">
      <c r="A1231" s="112" t="s">
        <v>340</v>
      </c>
      <c r="B1231" s="115"/>
      <c r="C1231" s="114"/>
      <c r="D1231" s="114"/>
    </row>
    <row r="1232" spans="1:4" s="94" customFormat="1" x14ac:dyDescent="0.2">
      <c r="A1232" s="112" t="s">
        <v>529</v>
      </c>
      <c r="B1232" s="115"/>
      <c r="C1232" s="114"/>
      <c r="D1232" s="114"/>
    </row>
    <row r="1233" spans="1:4" s="94" customFormat="1" x14ac:dyDescent="0.2">
      <c r="A1233" s="112"/>
      <c r="B1233" s="143"/>
      <c r="C1233" s="131"/>
      <c r="D1233" s="131"/>
    </row>
    <row r="1234" spans="1:4" s="94" customFormat="1" x14ac:dyDescent="0.2">
      <c r="A1234" s="110">
        <v>410000</v>
      </c>
      <c r="B1234" s="111" t="s">
        <v>87</v>
      </c>
      <c r="C1234" s="109">
        <f>C1235+C1240+C1251</f>
        <v>896600</v>
      </c>
      <c r="D1234" s="109">
        <f>D1235+D1240+D1251</f>
        <v>0</v>
      </c>
    </row>
    <row r="1235" spans="1:4" s="94" customFormat="1" x14ac:dyDescent="0.2">
      <c r="A1235" s="110">
        <v>411000</v>
      </c>
      <c r="B1235" s="111" t="s">
        <v>200</v>
      </c>
      <c r="C1235" s="109">
        <f t="shared" ref="C1235" si="269">SUM(C1236:C1239)</f>
        <v>326900</v>
      </c>
      <c r="D1235" s="109">
        <f t="shared" ref="D1235" si="270">SUM(D1236:D1239)</f>
        <v>0</v>
      </c>
    </row>
    <row r="1236" spans="1:4" s="94" customFormat="1" x14ac:dyDescent="0.2">
      <c r="A1236" s="112">
        <v>411100</v>
      </c>
      <c r="B1236" s="113" t="s">
        <v>88</v>
      </c>
      <c r="C1236" s="114">
        <v>292000</v>
      </c>
      <c r="D1236" s="122">
        <v>0</v>
      </c>
    </row>
    <row r="1237" spans="1:4" s="94" customFormat="1" ht="40.5" x14ac:dyDescent="0.2">
      <c r="A1237" s="112">
        <v>411200</v>
      </c>
      <c r="B1237" s="113" t="s">
        <v>213</v>
      </c>
      <c r="C1237" s="114">
        <v>9900</v>
      </c>
      <c r="D1237" s="122">
        <v>0</v>
      </c>
    </row>
    <row r="1238" spans="1:4" s="94" customFormat="1" ht="40.5" x14ac:dyDescent="0.2">
      <c r="A1238" s="112">
        <v>411300</v>
      </c>
      <c r="B1238" s="113" t="s">
        <v>89</v>
      </c>
      <c r="C1238" s="114">
        <v>12000</v>
      </c>
      <c r="D1238" s="122">
        <v>0</v>
      </c>
    </row>
    <row r="1239" spans="1:4" s="94" customFormat="1" x14ac:dyDescent="0.2">
      <c r="A1239" s="112">
        <v>411400</v>
      </c>
      <c r="B1239" s="113" t="s">
        <v>90</v>
      </c>
      <c r="C1239" s="114">
        <v>13000</v>
      </c>
      <c r="D1239" s="122">
        <v>0</v>
      </c>
    </row>
    <row r="1240" spans="1:4" s="94" customFormat="1" x14ac:dyDescent="0.2">
      <c r="A1240" s="110">
        <v>412000</v>
      </c>
      <c r="B1240" s="115" t="s">
        <v>205</v>
      </c>
      <c r="C1240" s="109">
        <f>SUM(C1241:C1250)</f>
        <v>49700</v>
      </c>
      <c r="D1240" s="109">
        <f>SUM(D1241:D1250)</f>
        <v>0</v>
      </c>
    </row>
    <row r="1241" spans="1:4" s="94" customFormat="1" ht="40.5" x14ac:dyDescent="0.2">
      <c r="A1241" s="112">
        <v>412200</v>
      </c>
      <c r="B1241" s="113" t="s">
        <v>214</v>
      </c>
      <c r="C1241" s="114">
        <v>8300</v>
      </c>
      <c r="D1241" s="122">
        <v>0</v>
      </c>
    </row>
    <row r="1242" spans="1:4" s="94" customFormat="1" x14ac:dyDescent="0.2">
      <c r="A1242" s="112">
        <v>412300</v>
      </c>
      <c r="B1242" s="113" t="s">
        <v>92</v>
      </c>
      <c r="C1242" s="114">
        <v>3500</v>
      </c>
      <c r="D1242" s="122">
        <v>0</v>
      </c>
    </row>
    <row r="1243" spans="1:4" s="94" customFormat="1" x14ac:dyDescent="0.2">
      <c r="A1243" s="112">
        <v>412500</v>
      </c>
      <c r="B1243" s="113" t="s">
        <v>94</v>
      </c>
      <c r="C1243" s="114">
        <v>4000</v>
      </c>
      <c r="D1243" s="122">
        <v>0</v>
      </c>
    </row>
    <row r="1244" spans="1:4" s="94" customFormat="1" x14ac:dyDescent="0.2">
      <c r="A1244" s="112">
        <v>412600</v>
      </c>
      <c r="B1244" s="113" t="s">
        <v>215</v>
      </c>
      <c r="C1244" s="114">
        <v>20000</v>
      </c>
      <c r="D1244" s="122">
        <v>0</v>
      </c>
    </row>
    <row r="1245" spans="1:4" s="94" customFormat="1" x14ac:dyDescent="0.2">
      <c r="A1245" s="112">
        <v>412700</v>
      </c>
      <c r="B1245" s="113" t="s">
        <v>202</v>
      </c>
      <c r="C1245" s="114">
        <v>6000</v>
      </c>
      <c r="D1245" s="122">
        <v>0</v>
      </c>
    </row>
    <row r="1246" spans="1:4" s="94" customFormat="1" x14ac:dyDescent="0.2">
      <c r="A1246" s="112">
        <v>412900</v>
      </c>
      <c r="B1246" s="117" t="s">
        <v>530</v>
      </c>
      <c r="C1246" s="114">
        <v>500</v>
      </c>
      <c r="D1246" s="122">
        <v>0</v>
      </c>
    </row>
    <row r="1247" spans="1:4" s="94" customFormat="1" x14ac:dyDescent="0.2">
      <c r="A1247" s="112">
        <v>412900</v>
      </c>
      <c r="B1247" s="117" t="s">
        <v>313</v>
      </c>
      <c r="C1247" s="114">
        <v>999.99999999999989</v>
      </c>
      <c r="D1247" s="122">
        <v>0</v>
      </c>
    </row>
    <row r="1248" spans="1:4" s="94" customFormat="1" x14ac:dyDescent="0.2">
      <c r="A1248" s="112">
        <v>412900</v>
      </c>
      <c r="B1248" s="117" t="s">
        <v>314</v>
      </c>
      <c r="C1248" s="114">
        <v>5200</v>
      </c>
      <c r="D1248" s="122">
        <v>0</v>
      </c>
    </row>
    <row r="1249" spans="1:4" s="94" customFormat="1" x14ac:dyDescent="0.2">
      <c r="A1249" s="112">
        <v>412900</v>
      </c>
      <c r="B1249" s="117" t="s">
        <v>315</v>
      </c>
      <c r="C1249" s="114">
        <v>700</v>
      </c>
      <c r="D1249" s="122">
        <v>0</v>
      </c>
    </row>
    <row r="1250" spans="1:4" s="94" customFormat="1" x14ac:dyDescent="0.2">
      <c r="A1250" s="112">
        <v>412900</v>
      </c>
      <c r="B1250" s="113" t="s">
        <v>297</v>
      </c>
      <c r="C1250" s="114">
        <v>500</v>
      </c>
      <c r="D1250" s="122">
        <v>0</v>
      </c>
    </row>
    <row r="1251" spans="1:4" s="150" customFormat="1" x14ac:dyDescent="0.2">
      <c r="A1251" s="110">
        <v>415000</v>
      </c>
      <c r="B1251" s="115" t="s">
        <v>50</v>
      </c>
      <c r="C1251" s="109">
        <f t="shared" ref="C1251" si="271">SUM(C1252:C1256)</f>
        <v>520000</v>
      </c>
      <c r="D1251" s="109">
        <f t="shared" ref="D1251" si="272">SUM(D1252:D1256)</f>
        <v>0</v>
      </c>
    </row>
    <row r="1252" spans="1:4" s="94" customFormat="1" x14ac:dyDescent="0.2">
      <c r="A1252" s="120">
        <v>415100</v>
      </c>
      <c r="B1252" s="113" t="s">
        <v>259</v>
      </c>
      <c r="C1252" s="114">
        <v>0</v>
      </c>
      <c r="D1252" s="122">
        <v>0</v>
      </c>
    </row>
    <row r="1253" spans="1:4" s="94" customFormat="1" x14ac:dyDescent="0.2">
      <c r="A1253" s="120">
        <v>415100</v>
      </c>
      <c r="B1253" s="113" t="s">
        <v>267</v>
      </c>
      <c r="C1253" s="114">
        <v>0</v>
      </c>
      <c r="D1253" s="122">
        <v>0</v>
      </c>
    </row>
    <row r="1254" spans="1:4" s="94" customFormat="1" x14ac:dyDescent="0.2">
      <c r="A1254" s="120">
        <v>415200</v>
      </c>
      <c r="B1254" s="113" t="s">
        <v>499</v>
      </c>
      <c r="C1254" s="114">
        <v>520000</v>
      </c>
      <c r="D1254" s="122">
        <v>0</v>
      </c>
    </row>
    <row r="1255" spans="1:4" s="94" customFormat="1" x14ac:dyDescent="0.2">
      <c r="A1255" s="120">
        <v>415200</v>
      </c>
      <c r="B1255" s="113" t="s">
        <v>500</v>
      </c>
      <c r="C1255" s="114">
        <v>0</v>
      </c>
      <c r="D1255" s="122">
        <v>0</v>
      </c>
    </row>
    <row r="1256" spans="1:4" s="94" customFormat="1" x14ac:dyDescent="0.2">
      <c r="A1256" s="120">
        <v>415200</v>
      </c>
      <c r="B1256" s="113" t="s">
        <v>501</v>
      </c>
      <c r="C1256" s="114">
        <v>0</v>
      </c>
      <c r="D1256" s="122">
        <v>0</v>
      </c>
    </row>
    <row r="1257" spans="1:4" s="150" customFormat="1" x14ac:dyDescent="0.2">
      <c r="A1257" s="110">
        <v>480000</v>
      </c>
      <c r="B1257" s="115" t="s">
        <v>147</v>
      </c>
      <c r="C1257" s="109">
        <f t="shared" ref="C1257:C1258" si="273">C1258</f>
        <v>1350000</v>
      </c>
      <c r="D1257" s="109">
        <f t="shared" ref="D1257:D1258" si="274">D1258</f>
        <v>0</v>
      </c>
    </row>
    <row r="1258" spans="1:4" s="150" customFormat="1" x14ac:dyDescent="0.2">
      <c r="A1258" s="110">
        <v>488000</v>
      </c>
      <c r="B1258" s="115" t="s">
        <v>103</v>
      </c>
      <c r="C1258" s="109">
        <f t="shared" si="273"/>
        <v>1350000</v>
      </c>
      <c r="D1258" s="109">
        <f t="shared" si="274"/>
        <v>0</v>
      </c>
    </row>
    <row r="1259" spans="1:4" s="94" customFormat="1" x14ac:dyDescent="0.2">
      <c r="A1259" s="112">
        <v>488100</v>
      </c>
      <c r="B1259" s="113" t="s">
        <v>502</v>
      </c>
      <c r="C1259" s="114">
        <v>1350000</v>
      </c>
      <c r="D1259" s="122">
        <v>0</v>
      </c>
    </row>
    <row r="1260" spans="1:4" s="119" customFormat="1" x14ac:dyDescent="0.2">
      <c r="A1260" s="110">
        <v>510000</v>
      </c>
      <c r="B1260" s="115" t="s">
        <v>151</v>
      </c>
      <c r="C1260" s="109">
        <f>C1261+0+C1263</f>
        <v>3500</v>
      </c>
      <c r="D1260" s="109">
        <f>D1261+0+D1263</f>
        <v>0</v>
      </c>
    </row>
    <row r="1261" spans="1:4" s="119" customFormat="1" x14ac:dyDescent="0.2">
      <c r="A1261" s="110">
        <v>511000</v>
      </c>
      <c r="B1261" s="115" t="s">
        <v>152</v>
      </c>
      <c r="C1261" s="109">
        <f>C1262+0</f>
        <v>2000</v>
      </c>
      <c r="D1261" s="109">
        <f>D1262+0</f>
        <v>0</v>
      </c>
    </row>
    <row r="1262" spans="1:4" s="94" customFormat="1" x14ac:dyDescent="0.2">
      <c r="A1262" s="112">
        <v>511300</v>
      </c>
      <c r="B1262" s="113" t="s">
        <v>155</v>
      </c>
      <c r="C1262" s="114">
        <v>2000</v>
      </c>
      <c r="D1262" s="122">
        <v>0</v>
      </c>
    </row>
    <row r="1263" spans="1:4" s="119" customFormat="1" x14ac:dyDescent="0.2">
      <c r="A1263" s="110">
        <v>516000</v>
      </c>
      <c r="B1263" s="115" t="s">
        <v>162</v>
      </c>
      <c r="C1263" s="109">
        <f t="shared" ref="C1263:D1263" si="275">C1264</f>
        <v>1500</v>
      </c>
      <c r="D1263" s="109">
        <f t="shared" si="275"/>
        <v>0</v>
      </c>
    </row>
    <row r="1264" spans="1:4" s="94" customFormat="1" x14ac:dyDescent="0.2">
      <c r="A1264" s="112">
        <v>516100</v>
      </c>
      <c r="B1264" s="113" t="s">
        <v>162</v>
      </c>
      <c r="C1264" s="114">
        <v>1500</v>
      </c>
      <c r="D1264" s="122">
        <v>0</v>
      </c>
    </row>
    <row r="1265" spans="1:4" s="94" customFormat="1" x14ac:dyDescent="0.2">
      <c r="A1265" s="153"/>
      <c r="B1265" s="147" t="s">
        <v>229</v>
      </c>
      <c r="C1265" s="151">
        <f>C1234+C1257+C1260+0</f>
        <v>2250100</v>
      </c>
      <c r="D1265" s="151">
        <f>D1234+D1257+D1260+0</f>
        <v>0</v>
      </c>
    </row>
    <row r="1266" spans="1:4" s="94" customFormat="1" x14ac:dyDescent="0.2">
      <c r="A1266" s="104"/>
      <c r="B1266" s="113"/>
      <c r="C1266" s="114"/>
      <c r="D1266" s="114"/>
    </row>
    <row r="1267" spans="1:4" s="94" customFormat="1" x14ac:dyDescent="0.2">
      <c r="A1267" s="107"/>
      <c r="B1267" s="108"/>
      <c r="C1267" s="114"/>
      <c r="D1267" s="114"/>
    </row>
    <row r="1268" spans="1:4" s="94" customFormat="1" x14ac:dyDescent="0.2">
      <c r="A1268" s="112" t="s">
        <v>586</v>
      </c>
      <c r="B1268" s="115"/>
      <c r="C1268" s="114"/>
      <c r="D1268" s="114"/>
    </row>
    <row r="1269" spans="1:4" s="94" customFormat="1" x14ac:dyDescent="0.2">
      <c r="A1269" s="112" t="s">
        <v>240</v>
      </c>
      <c r="B1269" s="115"/>
      <c r="C1269" s="114"/>
      <c r="D1269" s="114"/>
    </row>
    <row r="1270" spans="1:4" s="94" customFormat="1" x14ac:dyDescent="0.2">
      <c r="A1270" s="112" t="s">
        <v>362</v>
      </c>
      <c r="B1270" s="115"/>
      <c r="C1270" s="114"/>
      <c r="D1270" s="114"/>
    </row>
    <row r="1271" spans="1:4" s="94" customFormat="1" x14ac:dyDescent="0.2">
      <c r="A1271" s="112" t="s">
        <v>587</v>
      </c>
      <c r="B1271" s="115"/>
      <c r="C1271" s="114"/>
      <c r="D1271" s="114"/>
    </row>
    <row r="1272" spans="1:4" s="94" customFormat="1" x14ac:dyDescent="0.2">
      <c r="A1272" s="112"/>
      <c r="B1272" s="143"/>
      <c r="C1272" s="131"/>
      <c r="D1272" s="131"/>
    </row>
    <row r="1273" spans="1:4" s="94" customFormat="1" x14ac:dyDescent="0.2">
      <c r="A1273" s="110">
        <v>410000</v>
      </c>
      <c r="B1273" s="111" t="s">
        <v>87</v>
      </c>
      <c r="C1273" s="109">
        <f t="shared" ref="C1273" si="276">C1274+C1279</f>
        <v>2144900</v>
      </c>
      <c r="D1273" s="109">
        <f t="shared" ref="D1273" si="277">D1274+D1279</f>
        <v>0</v>
      </c>
    </row>
    <row r="1274" spans="1:4" s="94" customFormat="1" x14ac:dyDescent="0.2">
      <c r="A1274" s="110">
        <v>411000</v>
      </c>
      <c r="B1274" s="111" t="s">
        <v>200</v>
      </c>
      <c r="C1274" s="109">
        <f t="shared" ref="C1274" si="278">SUM(C1275:C1278)</f>
        <v>2141400</v>
      </c>
      <c r="D1274" s="109">
        <f t="shared" ref="D1274" si="279">SUM(D1275:D1278)</f>
        <v>0</v>
      </c>
    </row>
    <row r="1275" spans="1:4" s="94" customFormat="1" x14ac:dyDescent="0.2">
      <c r="A1275" s="112">
        <v>411100</v>
      </c>
      <c r="B1275" s="113" t="s">
        <v>88</v>
      </c>
      <c r="C1275" s="114">
        <v>2000000</v>
      </c>
      <c r="D1275" s="122">
        <v>0</v>
      </c>
    </row>
    <row r="1276" spans="1:4" s="94" customFormat="1" ht="40.5" x14ac:dyDescent="0.2">
      <c r="A1276" s="112">
        <v>411200</v>
      </c>
      <c r="B1276" s="113" t="s">
        <v>213</v>
      </c>
      <c r="C1276" s="114">
        <v>55000</v>
      </c>
      <c r="D1276" s="122">
        <v>0</v>
      </c>
    </row>
    <row r="1277" spans="1:4" s="94" customFormat="1" ht="40.5" x14ac:dyDescent="0.2">
      <c r="A1277" s="112">
        <v>411300</v>
      </c>
      <c r="B1277" s="113" t="s">
        <v>89</v>
      </c>
      <c r="C1277" s="114">
        <v>50000</v>
      </c>
      <c r="D1277" s="122">
        <v>0</v>
      </c>
    </row>
    <row r="1278" spans="1:4" s="94" customFormat="1" x14ac:dyDescent="0.2">
      <c r="A1278" s="112">
        <v>411400</v>
      </c>
      <c r="B1278" s="113" t="s">
        <v>90</v>
      </c>
      <c r="C1278" s="114">
        <v>36400</v>
      </c>
      <c r="D1278" s="122">
        <v>0</v>
      </c>
    </row>
    <row r="1279" spans="1:4" s="94" customFormat="1" x14ac:dyDescent="0.2">
      <c r="A1279" s="110">
        <v>412000</v>
      </c>
      <c r="B1279" s="115" t="s">
        <v>205</v>
      </c>
      <c r="C1279" s="109">
        <f t="shared" ref="C1279" si="280">SUM(C1280:C1280)</f>
        <v>3500</v>
      </c>
      <c r="D1279" s="109">
        <f t="shared" ref="D1279" si="281">SUM(D1280:D1280)</f>
        <v>0</v>
      </c>
    </row>
    <row r="1280" spans="1:4" s="94" customFormat="1" x14ac:dyDescent="0.2">
      <c r="A1280" s="112">
        <v>412900</v>
      </c>
      <c r="B1280" s="113" t="s">
        <v>315</v>
      </c>
      <c r="C1280" s="114">
        <v>3500</v>
      </c>
      <c r="D1280" s="122">
        <v>0</v>
      </c>
    </row>
    <row r="1281" spans="1:4" s="119" customFormat="1" x14ac:dyDescent="0.2">
      <c r="A1281" s="110">
        <v>510000</v>
      </c>
      <c r="B1281" s="115" t="s">
        <v>151</v>
      </c>
      <c r="C1281" s="109">
        <f t="shared" ref="C1281:D1281" si="282">C1282</f>
        <v>0</v>
      </c>
      <c r="D1281" s="109">
        <f t="shared" si="282"/>
        <v>0</v>
      </c>
    </row>
    <row r="1282" spans="1:4" s="119" customFormat="1" x14ac:dyDescent="0.2">
      <c r="A1282" s="110">
        <v>511000</v>
      </c>
      <c r="B1282" s="115" t="s">
        <v>152</v>
      </c>
      <c r="C1282" s="109">
        <f>SUM(C1283:C1283)</f>
        <v>0</v>
      </c>
      <c r="D1282" s="109">
        <f>SUM(D1283:D1283)</f>
        <v>0</v>
      </c>
    </row>
    <row r="1283" spans="1:4" s="94" customFormat="1" x14ac:dyDescent="0.2">
      <c r="A1283" s="112">
        <v>511300</v>
      </c>
      <c r="B1283" s="113" t="s">
        <v>155</v>
      </c>
      <c r="C1283" s="114">
        <v>0</v>
      </c>
      <c r="D1283" s="122">
        <v>0</v>
      </c>
    </row>
    <row r="1284" spans="1:4" s="119" customFormat="1" x14ac:dyDescent="0.2">
      <c r="A1284" s="110">
        <v>630000</v>
      </c>
      <c r="B1284" s="115" t="s">
        <v>190</v>
      </c>
      <c r="C1284" s="109">
        <f>C1285+0</f>
        <v>62000</v>
      </c>
      <c r="D1284" s="109">
        <f>D1285+0</f>
        <v>0</v>
      </c>
    </row>
    <row r="1285" spans="1:4" s="119" customFormat="1" x14ac:dyDescent="0.2">
      <c r="A1285" s="110">
        <v>638000</v>
      </c>
      <c r="B1285" s="115" t="s">
        <v>126</v>
      </c>
      <c r="C1285" s="109">
        <f t="shared" ref="C1285:D1285" si="283">C1286</f>
        <v>62000</v>
      </c>
      <c r="D1285" s="109">
        <f t="shared" si="283"/>
        <v>0</v>
      </c>
    </row>
    <row r="1286" spans="1:4" s="94" customFormat="1" x14ac:dyDescent="0.2">
      <c r="A1286" s="112">
        <v>638100</v>
      </c>
      <c r="B1286" s="113" t="s">
        <v>195</v>
      </c>
      <c r="C1286" s="114">
        <v>62000</v>
      </c>
      <c r="D1286" s="122">
        <v>0</v>
      </c>
    </row>
    <row r="1287" spans="1:4" s="94" customFormat="1" x14ac:dyDescent="0.2">
      <c r="A1287" s="101"/>
      <c r="B1287" s="147" t="s">
        <v>229</v>
      </c>
      <c r="C1287" s="151">
        <f>C1273+0+C1281+C1284</f>
        <v>2206900</v>
      </c>
      <c r="D1287" s="151">
        <f>D1273+0+D1281+D1284</f>
        <v>0</v>
      </c>
    </row>
    <row r="1288" spans="1:4" s="94" customFormat="1" x14ac:dyDescent="0.2">
      <c r="A1288" s="104"/>
      <c r="B1288" s="108"/>
      <c r="C1288" s="114"/>
      <c r="D1288" s="114"/>
    </row>
    <row r="1289" spans="1:4" s="94" customFormat="1" x14ac:dyDescent="0.2">
      <c r="A1289" s="107"/>
      <c r="B1289" s="108"/>
      <c r="C1289" s="114"/>
      <c r="D1289" s="114"/>
    </row>
    <row r="1290" spans="1:4" s="94" customFormat="1" x14ac:dyDescent="0.2">
      <c r="A1290" s="112" t="s">
        <v>588</v>
      </c>
      <c r="B1290" s="115"/>
      <c r="C1290" s="114"/>
      <c r="D1290" s="114"/>
    </row>
    <row r="1291" spans="1:4" s="94" customFormat="1" x14ac:dyDescent="0.2">
      <c r="A1291" s="112" t="s">
        <v>240</v>
      </c>
      <c r="B1291" s="115"/>
      <c r="C1291" s="114"/>
      <c r="D1291" s="114"/>
    </row>
    <row r="1292" spans="1:4" s="94" customFormat="1" x14ac:dyDescent="0.2">
      <c r="A1292" s="112" t="s">
        <v>363</v>
      </c>
      <c r="B1292" s="115"/>
      <c r="C1292" s="114"/>
      <c r="D1292" s="114"/>
    </row>
    <row r="1293" spans="1:4" s="94" customFormat="1" x14ac:dyDescent="0.2">
      <c r="A1293" s="112" t="s">
        <v>589</v>
      </c>
      <c r="B1293" s="115"/>
      <c r="C1293" s="114"/>
      <c r="D1293" s="114"/>
    </row>
    <row r="1294" spans="1:4" s="94" customFormat="1" x14ac:dyDescent="0.2">
      <c r="A1294" s="112"/>
      <c r="B1294" s="143"/>
      <c r="C1294" s="131"/>
      <c r="D1294" s="131"/>
    </row>
    <row r="1295" spans="1:4" s="94" customFormat="1" x14ac:dyDescent="0.2">
      <c r="A1295" s="110">
        <v>410000</v>
      </c>
      <c r="B1295" s="111" t="s">
        <v>87</v>
      </c>
      <c r="C1295" s="109">
        <f t="shared" ref="C1295" si="284">C1296+C1301</f>
        <v>17537800</v>
      </c>
      <c r="D1295" s="109">
        <f t="shared" ref="D1295" si="285">D1296+D1301</f>
        <v>1175000</v>
      </c>
    </row>
    <row r="1296" spans="1:4" s="94" customFormat="1" x14ac:dyDescent="0.2">
      <c r="A1296" s="110">
        <v>411000</v>
      </c>
      <c r="B1296" s="111" t="s">
        <v>200</v>
      </c>
      <c r="C1296" s="109">
        <f t="shared" ref="C1296" si="286">SUM(C1297:C1300)</f>
        <v>16990000</v>
      </c>
      <c r="D1296" s="109">
        <f t="shared" ref="D1296" si="287">SUM(D1297:D1300)</f>
        <v>330000</v>
      </c>
    </row>
    <row r="1297" spans="1:4" s="94" customFormat="1" x14ac:dyDescent="0.2">
      <c r="A1297" s="112">
        <v>411100</v>
      </c>
      <c r="B1297" s="113" t="s">
        <v>88</v>
      </c>
      <c r="C1297" s="114">
        <v>16230000</v>
      </c>
      <c r="D1297" s="114">
        <v>230000</v>
      </c>
    </row>
    <row r="1298" spans="1:4" s="94" customFormat="1" ht="40.5" x14ac:dyDescent="0.2">
      <c r="A1298" s="112">
        <v>411200</v>
      </c>
      <c r="B1298" s="113" t="s">
        <v>213</v>
      </c>
      <c r="C1298" s="114">
        <v>370000</v>
      </c>
      <c r="D1298" s="114">
        <v>65000</v>
      </c>
    </row>
    <row r="1299" spans="1:4" s="94" customFormat="1" ht="40.5" x14ac:dyDescent="0.2">
      <c r="A1299" s="112">
        <v>411300</v>
      </c>
      <c r="B1299" s="113" t="s">
        <v>89</v>
      </c>
      <c r="C1299" s="114">
        <v>290000</v>
      </c>
      <c r="D1299" s="114">
        <v>20000</v>
      </c>
    </row>
    <row r="1300" spans="1:4" s="94" customFormat="1" x14ac:dyDescent="0.2">
      <c r="A1300" s="112">
        <v>411400</v>
      </c>
      <c r="B1300" s="113" t="s">
        <v>90</v>
      </c>
      <c r="C1300" s="114">
        <v>100000</v>
      </c>
      <c r="D1300" s="114">
        <v>15000</v>
      </c>
    </row>
    <row r="1301" spans="1:4" s="94" customFormat="1" x14ac:dyDescent="0.2">
      <c r="A1301" s="110">
        <v>412000</v>
      </c>
      <c r="B1301" s="115" t="s">
        <v>205</v>
      </c>
      <c r="C1301" s="109">
        <f>SUM(C1302:C1311)</f>
        <v>547800</v>
      </c>
      <c r="D1301" s="109">
        <f>SUM(D1302:D1311)</f>
        <v>845000</v>
      </c>
    </row>
    <row r="1302" spans="1:4" s="94" customFormat="1" x14ac:dyDescent="0.2">
      <c r="A1302" s="112">
        <v>412100</v>
      </c>
      <c r="B1302" s="113" t="s">
        <v>91</v>
      </c>
      <c r="C1302" s="114">
        <v>800</v>
      </c>
      <c r="D1302" s="114">
        <v>30000</v>
      </c>
    </row>
    <row r="1303" spans="1:4" s="94" customFormat="1" ht="40.5" x14ac:dyDescent="0.2">
      <c r="A1303" s="112">
        <v>412200</v>
      </c>
      <c r="B1303" s="113" t="s">
        <v>214</v>
      </c>
      <c r="C1303" s="114">
        <v>70000</v>
      </c>
      <c r="D1303" s="114">
        <v>190000</v>
      </c>
    </row>
    <row r="1304" spans="1:4" s="94" customFormat="1" x14ac:dyDescent="0.2">
      <c r="A1304" s="112">
        <v>412300</v>
      </c>
      <c r="B1304" s="113" t="s">
        <v>92</v>
      </c>
      <c r="C1304" s="114">
        <v>20000</v>
      </c>
      <c r="D1304" s="114">
        <v>50000</v>
      </c>
    </row>
    <row r="1305" spans="1:4" s="94" customFormat="1" x14ac:dyDescent="0.2">
      <c r="A1305" s="112">
        <v>412400</v>
      </c>
      <c r="B1305" s="113" t="s">
        <v>93</v>
      </c>
      <c r="C1305" s="114">
        <v>0</v>
      </c>
      <c r="D1305" s="114">
        <v>30000</v>
      </c>
    </row>
    <row r="1306" spans="1:4" s="94" customFormat="1" x14ac:dyDescent="0.2">
      <c r="A1306" s="112">
        <v>412500</v>
      </c>
      <c r="B1306" s="113" t="s">
        <v>94</v>
      </c>
      <c r="C1306" s="114">
        <v>13000</v>
      </c>
      <c r="D1306" s="114">
        <v>85000</v>
      </c>
    </row>
    <row r="1307" spans="1:4" s="94" customFormat="1" x14ac:dyDescent="0.2">
      <c r="A1307" s="112">
        <v>412600</v>
      </c>
      <c r="B1307" s="113" t="s">
        <v>215</v>
      </c>
      <c r="C1307" s="114">
        <v>1999.9999999999998</v>
      </c>
      <c r="D1307" s="114">
        <v>120000</v>
      </c>
    </row>
    <row r="1308" spans="1:4" s="94" customFormat="1" x14ac:dyDescent="0.2">
      <c r="A1308" s="112">
        <v>412700</v>
      </c>
      <c r="B1308" s="113" t="s">
        <v>202</v>
      </c>
      <c r="C1308" s="114">
        <v>15000</v>
      </c>
      <c r="D1308" s="114">
        <v>70000</v>
      </c>
    </row>
    <row r="1309" spans="1:4" s="94" customFormat="1" x14ac:dyDescent="0.2">
      <c r="A1309" s="112">
        <v>412900</v>
      </c>
      <c r="B1309" s="117" t="s">
        <v>295</v>
      </c>
      <c r="C1309" s="114">
        <v>400000</v>
      </c>
      <c r="D1309" s="114">
        <v>0</v>
      </c>
    </row>
    <row r="1310" spans="1:4" s="94" customFormat="1" x14ac:dyDescent="0.2">
      <c r="A1310" s="112">
        <v>412900</v>
      </c>
      <c r="B1310" s="113" t="s">
        <v>315</v>
      </c>
      <c r="C1310" s="114">
        <v>27000</v>
      </c>
      <c r="D1310" s="122">
        <v>0</v>
      </c>
    </row>
    <row r="1311" spans="1:4" s="94" customFormat="1" x14ac:dyDescent="0.2">
      <c r="A1311" s="112">
        <v>412900</v>
      </c>
      <c r="B1311" s="113" t="s">
        <v>297</v>
      </c>
      <c r="C1311" s="114">
        <v>0</v>
      </c>
      <c r="D1311" s="114">
        <v>270000</v>
      </c>
    </row>
    <row r="1312" spans="1:4" s="119" customFormat="1" x14ac:dyDescent="0.2">
      <c r="A1312" s="110">
        <v>510000</v>
      </c>
      <c r="B1312" s="115" t="s">
        <v>151</v>
      </c>
      <c r="C1312" s="109">
        <f t="shared" ref="C1312" si="288">C1313+C1316</f>
        <v>0</v>
      </c>
      <c r="D1312" s="109">
        <f>D1313+D1316</f>
        <v>303500</v>
      </c>
    </row>
    <row r="1313" spans="1:4" s="119" customFormat="1" x14ac:dyDescent="0.2">
      <c r="A1313" s="110">
        <v>511000</v>
      </c>
      <c r="B1313" s="115" t="s">
        <v>152</v>
      </c>
      <c r="C1313" s="109">
        <f t="shared" ref="C1313" si="289">SUM(C1314:C1315)</f>
        <v>0</v>
      </c>
      <c r="D1313" s="109">
        <f t="shared" ref="D1313" si="290">SUM(D1314:D1315)</f>
        <v>300000</v>
      </c>
    </row>
    <row r="1314" spans="1:4" s="94" customFormat="1" ht="40.5" x14ac:dyDescent="0.2">
      <c r="A1314" s="112">
        <v>511200</v>
      </c>
      <c r="B1314" s="113" t="s">
        <v>154</v>
      </c>
      <c r="C1314" s="114">
        <v>0</v>
      </c>
      <c r="D1314" s="114">
        <v>150000</v>
      </c>
    </row>
    <row r="1315" spans="1:4" s="94" customFormat="1" x14ac:dyDescent="0.2">
      <c r="A1315" s="112">
        <v>511300</v>
      </c>
      <c r="B1315" s="113" t="s">
        <v>155</v>
      </c>
      <c r="C1315" s="114">
        <v>0</v>
      </c>
      <c r="D1315" s="114">
        <v>150000</v>
      </c>
    </row>
    <row r="1316" spans="1:4" s="119" customFormat="1" x14ac:dyDescent="0.2">
      <c r="A1316" s="110">
        <v>516000</v>
      </c>
      <c r="B1316" s="115" t="s">
        <v>162</v>
      </c>
      <c r="C1316" s="109">
        <f t="shared" ref="C1316" si="291">C1317</f>
        <v>0</v>
      </c>
      <c r="D1316" s="109">
        <f t="shared" ref="D1316" si="292">D1317</f>
        <v>3500</v>
      </c>
    </row>
    <row r="1317" spans="1:4" s="94" customFormat="1" x14ac:dyDescent="0.2">
      <c r="A1317" s="112">
        <v>516100</v>
      </c>
      <c r="B1317" s="113" t="s">
        <v>162</v>
      </c>
      <c r="C1317" s="114">
        <v>0</v>
      </c>
      <c r="D1317" s="114">
        <v>3500</v>
      </c>
    </row>
    <row r="1318" spans="1:4" s="119" customFormat="1" x14ac:dyDescent="0.2">
      <c r="A1318" s="110">
        <v>630000</v>
      </c>
      <c r="B1318" s="115" t="s">
        <v>190</v>
      </c>
      <c r="C1318" s="109">
        <f>0+C1319</f>
        <v>550000</v>
      </c>
      <c r="D1318" s="109">
        <f>0+D1319</f>
        <v>0</v>
      </c>
    </row>
    <row r="1319" spans="1:4" s="119" customFormat="1" x14ac:dyDescent="0.2">
      <c r="A1319" s="110">
        <v>638000</v>
      </c>
      <c r="B1319" s="115" t="s">
        <v>126</v>
      </c>
      <c r="C1319" s="109">
        <f t="shared" ref="C1319:D1319" si="293">C1320</f>
        <v>550000</v>
      </c>
      <c r="D1319" s="109">
        <f t="shared" si="293"/>
        <v>0</v>
      </c>
    </row>
    <row r="1320" spans="1:4" s="94" customFormat="1" x14ac:dyDescent="0.2">
      <c r="A1320" s="112">
        <v>638100</v>
      </c>
      <c r="B1320" s="113" t="s">
        <v>195</v>
      </c>
      <c r="C1320" s="114">
        <v>550000</v>
      </c>
      <c r="D1320" s="114">
        <v>0</v>
      </c>
    </row>
    <row r="1321" spans="1:4" s="94" customFormat="1" x14ac:dyDescent="0.2">
      <c r="A1321" s="101"/>
      <c r="B1321" s="147" t="s">
        <v>229</v>
      </c>
      <c r="C1321" s="151">
        <f>C1295+C1318+C1312+0</f>
        <v>18087800</v>
      </c>
      <c r="D1321" s="151">
        <f>D1295+D1318+D1312+0</f>
        <v>1478500</v>
      </c>
    </row>
    <row r="1322" spans="1:4" s="94" customFormat="1" x14ac:dyDescent="0.2">
      <c r="A1322" s="104"/>
      <c r="B1322" s="108"/>
      <c r="C1322" s="131"/>
      <c r="D1322" s="131"/>
    </row>
    <row r="1323" spans="1:4" s="94" customFormat="1" x14ac:dyDescent="0.2">
      <c r="A1323" s="107"/>
      <c r="B1323" s="108"/>
      <c r="C1323" s="131"/>
      <c r="D1323" s="131"/>
    </row>
    <row r="1324" spans="1:4" s="94" customFormat="1" x14ac:dyDescent="0.2">
      <c r="A1324" s="112" t="s">
        <v>590</v>
      </c>
      <c r="B1324" s="115"/>
      <c r="C1324" s="114"/>
      <c r="D1324" s="114"/>
    </row>
    <row r="1325" spans="1:4" s="94" customFormat="1" x14ac:dyDescent="0.2">
      <c r="A1325" s="112" t="s">
        <v>240</v>
      </c>
      <c r="B1325" s="115"/>
      <c r="C1325" s="114"/>
      <c r="D1325" s="114"/>
    </row>
    <row r="1326" spans="1:4" s="94" customFormat="1" x14ac:dyDescent="0.2">
      <c r="A1326" s="112" t="s">
        <v>364</v>
      </c>
      <c r="B1326" s="115"/>
      <c r="C1326" s="114"/>
      <c r="D1326" s="114"/>
    </row>
    <row r="1327" spans="1:4" s="94" customFormat="1" x14ac:dyDescent="0.2">
      <c r="A1327" s="112" t="s">
        <v>529</v>
      </c>
      <c r="B1327" s="115"/>
      <c r="C1327" s="114"/>
      <c r="D1327" s="114"/>
    </row>
    <row r="1328" spans="1:4" s="94" customFormat="1" x14ac:dyDescent="0.2">
      <c r="A1328" s="112"/>
      <c r="B1328" s="143"/>
      <c r="C1328" s="131"/>
      <c r="D1328" s="131"/>
    </row>
    <row r="1329" spans="1:4" s="94" customFormat="1" x14ac:dyDescent="0.2">
      <c r="A1329" s="110">
        <v>410000</v>
      </c>
      <c r="B1329" s="111" t="s">
        <v>87</v>
      </c>
      <c r="C1329" s="109">
        <f>C1330+C1335+C1344</f>
        <v>2030200</v>
      </c>
      <c r="D1329" s="109">
        <f>D1330+D1335+D1344</f>
        <v>0</v>
      </c>
    </row>
    <row r="1330" spans="1:4" s="94" customFormat="1" x14ac:dyDescent="0.2">
      <c r="A1330" s="110">
        <v>411000</v>
      </c>
      <c r="B1330" s="111" t="s">
        <v>200</v>
      </c>
      <c r="C1330" s="109">
        <f t="shared" ref="C1330" si="294">SUM(C1331:C1334)</f>
        <v>425000</v>
      </c>
      <c r="D1330" s="109">
        <f t="shared" ref="D1330" si="295">SUM(D1331:D1334)</f>
        <v>0</v>
      </c>
    </row>
    <row r="1331" spans="1:4" s="94" customFormat="1" x14ac:dyDescent="0.2">
      <c r="A1331" s="112">
        <v>411100</v>
      </c>
      <c r="B1331" s="113" t="s">
        <v>88</v>
      </c>
      <c r="C1331" s="114">
        <v>402000</v>
      </c>
      <c r="D1331" s="122">
        <v>0</v>
      </c>
    </row>
    <row r="1332" spans="1:4" s="94" customFormat="1" ht="40.5" x14ac:dyDescent="0.2">
      <c r="A1332" s="112">
        <v>411200</v>
      </c>
      <c r="B1332" s="113" t="s">
        <v>213</v>
      </c>
      <c r="C1332" s="114">
        <v>12000</v>
      </c>
      <c r="D1332" s="122">
        <v>0</v>
      </c>
    </row>
    <row r="1333" spans="1:4" s="94" customFormat="1" ht="40.5" x14ac:dyDescent="0.2">
      <c r="A1333" s="112">
        <v>411300</v>
      </c>
      <c r="B1333" s="113" t="s">
        <v>89</v>
      </c>
      <c r="C1333" s="114">
        <v>11000</v>
      </c>
      <c r="D1333" s="122">
        <v>0</v>
      </c>
    </row>
    <row r="1334" spans="1:4" s="94" customFormat="1" x14ac:dyDescent="0.2">
      <c r="A1334" s="112">
        <v>411400</v>
      </c>
      <c r="B1334" s="113" t="s">
        <v>90</v>
      </c>
      <c r="C1334" s="114">
        <v>0</v>
      </c>
      <c r="D1334" s="122">
        <v>0</v>
      </c>
    </row>
    <row r="1335" spans="1:4" s="94" customFormat="1" x14ac:dyDescent="0.2">
      <c r="A1335" s="110">
        <v>412000</v>
      </c>
      <c r="B1335" s="115" t="s">
        <v>205</v>
      </c>
      <c r="C1335" s="109">
        <f>SUM(C1336:C1343)</f>
        <v>1589000</v>
      </c>
      <c r="D1335" s="109">
        <f>SUM(D1336:D1343)</f>
        <v>0</v>
      </c>
    </row>
    <row r="1336" spans="1:4" s="94" customFormat="1" ht="40.5" x14ac:dyDescent="0.2">
      <c r="A1336" s="112">
        <v>412200</v>
      </c>
      <c r="B1336" s="113" t="s">
        <v>214</v>
      </c>
      <c r="C1336" s="114">
        <v>28000</v>
      </c>
      <c r="D1336" s="122">
        <v>0</v>
      </c>
    </row>
    <row r="1337" spans="1:4" s="94" customFormat="1" x14ac:dyDescent="0.2">
      <c r="A1337" s="112">
        <v>412300</v>
      </c>
      <c r="B1337" s="113" t="s">
        <v>92</v>
      </c>
      <c r="C1337" s="114">
        <v>20000</v>
      </c>
      <c r="D1337" s="122">
        <v>0</v>
      </c>
    </row>
    <row r="1338" spans="1:4" s="94" customFormat="1" x14ac:dyDescent="0.2">
      <c r="A1338" s="112">
        <v>412400</v>
      </c>
      <c r="B1338" s="113" t="s">
        <v>93</v>
      </c>
      <c r="C1338" s="114">
        <v>10000</v>
      </c>
      <c r="D1338" s="122">
        <v>0</v>
      </c>
    </row>
    <row r="1339" spans="1:4" s="94" customFormat="1" x14ac:dyDescent="0.2">
      <c r="A1339" s="112">
        <v>412500</v>
      </c>
      <c r="B1339" s="113" t="s">
        <v>94</v>
      </c>
      <c r="C1339" s="114">
        <v>5000</v>
      </c>
      <c r="D1339" s="122">
        <v>0</v>
      </c>
    </row>
    <row r="1340" spans="1:4" s="94" customFormat="1" x14ac:dyDescent="0.2">
      <c r="A1340" s="112">
        <v>412600</v>
      </c>
      <c r="B1340" s="113" t="s">
        <v>215</v>
      </c>
      <c r="C1340" s="114">
        <v>5000</v>
      </c>
      <c r="D1340" s="122">
        <v>0</v>
      </c>
    </row>
    <row r="1341" spans="1:4" s="94" customFormat="1" x14ac:dyDescent="0.2">
      <c r="A1341" s="112">
        <v>412700</v>
      </c>
      <c r="B1341" s="113" t="s">
        <v>202</v>
      </c>
      <c r="C1341" s="114">
        <v>20000</v>
      </c>
      <c r="D1341" s="122">
        <v>0</v>
      </c>
    </row>
    <row r="1342" spans="1:4" s="94" customFormat="1" x14ac:dyDescent="0.2">
      <c r="A1342" s="112">
        <v>412900</v>
      </c>
      <c r="B1342" s="117" t="s">
        <v>295</v>
      </c>
      <c r="C1342" s="114">
        <v>1500000</v>
      </c>
      <c r="D1342" s="122">
        <v>0</v>
      </c>
    </row>
    <row r="1343" spans="1:4" s="94" customFormat="1" x14ac:dyDescent="0.2">
      <c r="A1343" s="112">
        <v>412900</v>
      </c>
      <c r="B1343" s="117" t="s">
        <v>315</v>
      </c>
      <c r="C1343" s="114">
        <v>1000</v>
      </c>
      <c r="D1343" s="122">
        <v>0</v>
      </c>
    </row>
    <row r="1344" spans="1:4" s="119" customFormat="1" ht="40.5" x14ac:dyDescent="0.2">
      <c r="A1344" s="110">
        <v>418000</v>
      </c>
      <c r="B1344" s="115" t="s">
        <v>209</v>
      </c>
      <c r="C1344" s="109">
        <f t="shared" ref="C1344:D1344" si="296">C1345</f>
        <v>16200</v>
      </c>
      <c r="D1344" s="109">
        <f t="shared" si="296"/>
        <v>0</v>
      </c>
    </row>
    <row r="1345" spans="1:4" s="94" customFormat="1" x14ac:dyDescent="0.2">
      <c r="A1345" s="112">
        <v>418200</v>
      </c>
      <c r="B1345" s="118" t="s">
        <v>145</v>
      </c>
      <c r="C1345" s="114">
        <v>16200</v>
      </c>
      <c r="D1345" s="122">
        <v>0</v>
      </c>
    </row>
    <row r="1346" spans="1:4" s="119" customFormat="1" x14ac:dyDescent="0.2">
      <c r="A1346" s="110">
        <v>480000</v>
      </c>
      <c r="B1346" s="115" t="s">
        <v>147</v>
      </c>
      <c r="C1346" s="109">
        <f>C1347</f>
        <v>10000</v>
      </c>
      <c r="D1346" s="109">
        <f t="shared" ref="D1346:D1347" si="297">D1347</f>
        <v>0</v>
      </c>
    </row>
    <row r="1347" spans="1:4" s="119" customFormat="1" x14ac:dyDescent="0.2">
      <c r="A1347" s="110">
        <v>487000</v>
      </c>
      <c r="B1347" s="115" t="s">
        <v>199</v>
      </c>
      <c r="C1347" s="109">
        <f>C1348</f>
        <v>10000</v>
      </c>
      <c r="D1347" s="109">
        <f t="shared" si="297"/>
        <v>0</v>
      </c>
    </row>
    <row r="1348" spans="1:4" s="94" customFormat="1" x14ac:dyDescent="0.2">
      <c r="A1348" s="120">
        <v>487300</v>
      </c>
      <c r="B1348" s="113" t="s">
        <v>148</v>
      </c>
      <c r="C1348" s="114">
        <v>10000</v>
      </c>
      <c r="D1348" s="122">
        <v>0</v>
      </c>
    </row>
    <row r="1349" spans="1:4" s="119" customFormat="1" x14ac:dyDescent="0.2">
      <c r="A1349" s="110">
        <v>510000</v>
      </c>
      <c r="B1349" s="115" t="s">
        <v>151</v>
      </c>
      <c r="C1349" s="109">
        <f t="shared" ref="C1349:D1349" si="298">C1350</f>
        <v>0</v>
      </c>
      <c r="D1349" s="109">
        <f t="shared" si="298"/>
        <v>0</v>
      </c>
    </row>
    <row r="1350" spans="1:4" s="119" customFormat="1" x14ac:dyDescent="0.2">
      <c r="A1350" s="110">
        <v>511000</v>
      </c>
      <c r="B1350" s="115" t="s">
        <v>152</v>
      </c>
      <c r="C1350" s="109">
        <f>C1351+0</f>
        <v>0</v>
      </c>
      <c r="D1350" s="109">
        <f>D1351+0</f>
        <v>0</v>
      </c>
    </row>
    <row r="1351" spans="1:4" s="94" customFormat="1" x14ac:dyDescent="0.2">
      <c r="A1351" s="112">
        <v>511300</v>
      </c>
      <c r="B1351" s="113" t="s">
        <v>155</v>
      </c>
      <c r="C1351" s="114">
        <v>0</v>
      </c>
      <c r="D1351" s="122">
        <v>0</v>
      </c>
    </row>
    <row r="1352" spans="1:4" s="94" customFormat="1" x14ac:dyDescent="0.2">
      <c r="A1352" s="101"/>
      <c r="B1352" s="147" t="s">
        <v>229</v>
      </c>
      <c r="C1352" s="151">
        <f>C1329+C1349+0+C1346</f>
        <v>2040200</v>
      </c>
      <c r="D1352" s="151">
        <f>D1329+D1349+0+D1346</f>
        <v>0</v>
      </c>
    </row>
    <row r="1353" spans="1:4" s="94" customFormat="1" x14ac:dyDescent="0.2">
      <c r="A1353" s="104"/>
      <c r="B1353" s="108"/>
      <c r="C1353" s="131"/>
      <c r="D1353" s="131"/>
    </row>
    <row r="1354" spans="1:4" s="94" customFormat="1" x14ac:dyDescent="0.2">
      <c r="A1354" s="107"/>
      <c r="B1354" s="108"/>
      <c r="C1354" s="114"/>
      <c r="D1354" s="114"/>
    </row>
    <row r="1355" spans="1:4" s="94" customFormat="1" x14ac:dyDescent="0.2">
      <c r="A1355" s="112" t="s">
        <v>591</v>
      </c>
      <c r="B1355" s="115"/>
      <c r="C1355" s="114"/>
      <c r="D1355" s="114"/>
    </row>
    <row r="1356" spans="1:4" s="94" customFormat="1" x14ac:dyDescent="0.2">
      <c r="A1356" s="112" t="s">
        <v>241</v>
      </c>
      <c r="B1356" s="115"/>
      <c r="C1356" s="114"/>
      <c r="D1356" s="114"/>
    </row>
    <row r="1357" spans="1:4" s="94" customFormat="1" x14ac:dyDescent="0.2">
      <c r="A1357" s="112" t="s">
        <v>361</v>
      </c>
      <c r="B1357" s="115"/>
      <c r="C1357" s="114"/>
      <c r="D1357" s="114"/>
    </row>
    <row r="1358" spans="1:4" s="94" customFormat="1" x14ac:dyDescent="0.2">
      <c r="A1358" s="112" t="s">
        <v>529</v>
      </c>
      <c r="B1358" s="115"/>
      <c r="C1358" s="114"/>
      <c r="D1358" s="114"/>
    </row>
    <row r="1359" spans="1:4" s="94" customFormat="1" x14ac:dyDescent="0.2">
      <c r="A1359" s="112"/>
      <c r="B1359" s="143"/>
      <c r="C1359" s="131"/>
      <c r="D1359" s="131"/>
    </row>
    <row r="1360" spans="1:4" s="94" customFormat="1" x14ac:dyDescent="0.2">
      <c r="A1360" s="110">
        <v>410000</v>
      </c>
      <c r="B1360" s="111" t="s">
        <v>87</v>
      </c>
      <c r="C1360" s="109">
        <f>C1361+C1366+0+C1388+C1382+C1386</f>
        <v>10764000</v>
      </c>
      <c r="D1360" s="109">
        <f>D1361+D1366+0+D1388+D1382+D1386</f>
        <v>0</v>
      </c>
    </row>
    <row r="1361" spans="1:4" s="94" customFormat="1" x14ac:dyDescent="0.2">
      <c r="A1361" s="110">
        <v>411000</v>
      </c>
      <c r="B1361" s="111" t="s">
        <v>200</v>
      </c>
      <c r="C1361" s="109">
        <f t="shared" ref="C1361" si="299">SUM(C1362:C1365)</f>
        <v>7046000</v>
      </c>
      <c r="D1361" s="109">
        <f t="shared" ref="D1361" si="300">SUM(D1362:D1365)</f>
        <v>0</v>
      </c>
    </row>
    <row r="1362" spans="1:4" s="94" customFormat="1" x14ac:dyDescent="0.2">
      <c r="A1362" s="112">
        <v>411100</v>
      </c>
      <c r="B1362" s="113" t="s">
        <v>88</v>
      </c>
      <c r="C1362" s="114">
        <v>6550000</v>
      </c>
      <c r="D1362" s="122">
        <v>0</v>
      </c>
    </row>
    <row r="1363" spans="1:4" s="94" customFormat="1" ht="40.5" x14ac:dyDescent="0.2">
      <c r="A1363" s="112">
        <v>411200</v>
      </c>
      <c r="B1363" s="113" t="s">
        <v>213</v>
      </c>
      <c r="C1363" s="114">
        <v>281000</v>
      </c>
      <c r="D1363" s="122">
        <v>0</v>
      </c>
    </row>
    <row r="1364" spans="1:4" s="94" customFormat="1" ht="40.5" x14ac:dyDescent="0.2">
      <c r="A1364" s="112">
        <v>411300</v>
      </c>
      <c r="B1364" s="113" t="s">
        <v>89</v>
      </c>
      <c r="C1364" s="114">
        <v>110000</v>
      </c>
      <c r="D1364" s="122">
        <v>0</v>
      </c>
    </row>
    <row r="1365" spans="1:4" s="94" customFormat="1" x14ac:dyDescent="0.2">
      <c r="A1365" s="112">
        <v>411400</v>
      </c>
      <c r="B1365" s="113" t="s">
        <v>90</v>
      </c>
      <c r="C1365" s="114">
        <v>105000</v>
      </c>
      <c r="D1365" s="122">
        <v>0</v>
      </c>
    </row>
    <row r="1366" spans="1:4" s="94" customFormat="1" x14ac:dyDescent="0.2">
      <c r="A1366" s="110">
        <v>412000</v>
      </c>
      <c r="B1366" s="115" t="s">
        <v>205</v>
      </c>
      <c r="C1366" s="109">
        <f t="shared" ref="C1366" si="301">SUM(C1367:C1381)</f>
        <v>3675000</v>
      </c>
      <c r="D1366" s="109">
        <f t="shared" ref="D1366" si="302">SUM(D1367:D1381)</f>
        <v>0</v>
      </c>
    </row>
    <row r="1367" spans="1:4" s="94" customFormat="1" x14ac:dyDescent="0.2">
      <c r="A1367" s="112">
        <v>412100</v>
      </c>
      <c r="B1367" s="113" t="s">
        <v>91</v>
      </c>
      <c r="C1367" s="114">
        <v>115000</v>
      </c>
      <c r="D1367" s="122">
        <v>0</v>
      </c>
    </row>
    <row r="1368" spans="1:4" s="94" customFormat="1" ht="40.5" x14ac:dyDescent="0.2">
      <c r="A1368" s="112">
        <v>412200</v>
      </c>
      <c r="B1368" s="113" t="s">
        <v>214</v>
      </c>
      <c r="C1368" s="114">
        <v>54000</v>
      </c>
      <c r="D1368" s="122">
        <v>0</v>
      </c>
    </row>
    <row r="1369" spans="1:4" s="94" customFormat="1" x14ac:dyDescent="0.2">
      <c r="A1369" s="112">
        <v>412300</v>
      </c>
      <c r="B1369" s="113" t="s">
        <v>92</v>
      </c>
      <c r="C1369" s="114">
        <v>108000</v>
      </c>
      <c r="D1369" s="122">
        <v>0</v>
      </c>
    </row>
    <row r="1370" spans="1:4" s="94" customFormat="1" x14ac:dyDescent="0.2">
      <c r="A1370" s="112">
        <v>412500</v>
      </c>
      <c r="B1370" s="113" t="s">
        <v>94</v>
      </c>
      <c r="C1370" s="114">
        <v>60000</v>
      </c>
      <c r="D1370" s="122">
        <v>0</v>
      </c>
    </row>
    <row r="1371" spans="1:4" s="94" customFormat="1" x14ac:dyDescent="0.2">
      <c r="A1371" s="112">
        <v>412600</v>
      </c>
      <c r="B1371" s="113" t="s">
        <v>215</v>
      </c>
      <c r="C1371" s="114">
        <v>188000</v>
      </c>
      <c r="D1371" s="122">
        <v>0</v>
      </c>
    </row>
    <row r="1372" spans="1:4" s="94" customFormat="1" x14ac:dyDescent="0.2">
      <c r="A1372" s="112">
        <v>412700</v>
      </c>
      <c r="B1372" s="113" t="s">
        <v>202</v>
      </c>
      <c r="C1372" s="114">
        <v>2526000</v>
      </c>
      <c r="D1372" s="122">
        <v>0</v>
      </c>
    </row>
    <row r="1373" spans="1:4" s="94" customFormat="1" x14ac:dyDescent="0.2">
      <c r="A1373" s="112">
        <v>412700</v>
      </c>
      <c r="B1373" s="113" t="s">
        <v>592</v>
      </c>
      <c r="C1373" s="114">
        <v>62000</v>
      </c>
      <c r="D1373" s="122">
        <v>0</v>
      </c>
    </row>
    <row r="1374" spans="1:4" s="94" customFormat="1" x14ac:dyDescent="0.2">
      <c r="A1374" s="112">
        <v>412700</v>
      </c>
      <c r="B1374" s="113" t="s">
        <v>365</v>
      </c>
      <c r="C1374" s="114">
        <v>210000</v>
      </c>
      <c r="D1374" s="122">
        <v>0</v>
      </c>
    </row>
    <row r="1375" spans="1:4" s="94" customFormat="1" x14ac:dyDescent="0.2">
      <c r="A1375" s="112">
        <v>412700</v>
      </c>
      <c r="B1375" s="113" t="s">
        <v>593</v>
      </c>
      <c r="C1375" s="114">
        <v>100000</v>
      </c>
      <c r="D1375" s="122">
        <v>0</v>
      </c>
    </row>
    <row r="1376" spans="1:4" s="94" customFormat="1" x14ac:dyDescent="0.2">
      <c r="A1376" s="112">
        <v>412900</v>
      </c>
      <c r="B1376" s="117" t="s">
        <v>530</v>
      </c>
      <c r="C1376" s="114">
        <v>5000</v>
      </c>
      <c r="D1376" s="122">
        <v>0</v>
      </c>
    </row>
    <row r="1377" spans="1:4" s="94" customFormat="1" x14ac:dyDescent="0.2">
      <c r="A1377" s="112">
        <v>412900</v>
      </c>
      <c r="B1377" s="117" t="s">
        <v>295</v>
      </c>
      <c r="C1377" s="114">
        <v>210000</v>
      </c>
      <c r="D1377" s="122">
        <v>0</v>
      </c>
    </row>
    <row r="1378" spans="1:4" s="94" customFormat="1" x14ac:dyDescent="0.2">
      <c r="A1378" s="112">
        <v>412900</v>
      </c>
      <c r="B1378" s="117" t="s">
        <v>313</v>
      </c>
      <c r="C1378" s="114">
        <v>4000</v>
      </c>
      <c r="D1378" s="122">
        <v>0</v>
      </c>
    </row>
    <row r="1379" spans="1:4" s="94" customFormat="1" x14ac:dyDescent="0.2">
      <c r="A1379" s="112">
        <v>412900</v>
      </c>
      <c r="B1379" s="117" t="s">
        <v>314</v>
      </c>
      <c r="C1379" s="114">
        <v>11000</v>
      </c>
      <c r="D1379" s="122">
        <v>0</v>
      </c>
    </row>
    <row r="1380" spans="1:4" s="94" customFormat="1" x14ac:dyDescent="0.2">
      <c r="A1380" s="112">
        <v>412900</v>
      </c>
      <c r="B1380" s="113" t="s">
        <v>315</v>
      </c>
      <c r="C1380" s="114">
        <v>14000</v>
      </c>
      <c r="D1380" s="122">
        <v>0</v>
      </c>
    </row>
    <row r="1381" spans="1:4" s="94" customFormat="1" x14ac:dyDescent="0.2">
      <c r="A1381" s="112">
        <v>412900</v>
      </c>
      <c r="B1381" s="113" t="s">
        <v>297</v>
      </c>
      <c r="C1381" s="114">
        <v>8000</v>
      </c>
      <c r="D1381" s="122">
        <v>0</v>
      </c>
    </row>
    <row r="1382" spans="1:4" s="119" customFormat="1" x14ac:dyDescent="0.2">
      <c r="A1382" s="110">
        <v>415000</v>
      </c>
      <c r="B1382" s="115" t="s">
        <v>50</v>
      </c>
      <c r="C1382" s="109">
        <f>SUM(C1383:C1385)</f>
        <v>0</v>
      </c>
      <c r="D1382" s="109">
        <f>SUM(D1383:D1385)</f>
        <v>0</v>
      </c>
    </row>
    <row r="1383" spans="1:4" s="94" customFormat="1" x14ac:dyDescent="0.2">
      <c r="A1383" s="112">
        <v>415200</v>
      </c>
      <c r="B1383" s="113" t="s">
        <v>284</v>
      </c>
      <c r="C1383" s="114">
        <v>0</v>
      </c>
      <c r="D1383" s="122">
        <v>0</v>
      </c>
    </row>
    <row r="1384" spans="1:4" s="94" customFormat="1" x14ac:dyDescent="0.2">
      <c r="A1384" s="112">
        <v>415200</v>
      </c>
      <c r="B1384" s="113" t="s">
        <v>260</v>
      </c>
      <c r="C1384" s="114">
        <v>0</v>
      </c>
      <c r="D1384" s="122">
        <v>0</v>
      </c>
    </row>
    <row r="1385" spans="1:4" s="94" customFormat="1" x14ac:dyDescent="0.2">
      <c r="A1385" s="112">
        <v>415200</v>
      </c>
      <c r="B1385" s="113" t="s">
        <v>285</v>
      </c>
      <c r="C1385" s="114">
        <v>0</v>
      </c>
      <c r="D1385" s="122">
        <v>0</v>
      </c>
    </row>
    <row r="1386" spans="1:4" s="119" customFormat="1" ht="40.5" x14ac:dyDescent="0.2">
      <c r="A1386" s="110">
        <v>418000</v>
      </c>
      <c r="B1386" s="115" t="s">
        <v>209</v>
      </c>
      <c r="C1386" s="109">
        <f t="shared" ref="C1386" si="303">C1387</f>
        <v>3000</v>
      </c>
      <c r="D1386" s="109">
        <f t="shared" ref="D1386" si="304">D1387</f>
        <v>0</v>
      </c>
    </row>
    <row r="1387" spans="1:4" s="94" customFormat="1" x14ac:dyDescent="0.2">
      <c r="A1387" s="112">
        <v>418400</v>
      </c>
      <c r="B1387" s="113" t="s">
        <v>146</v>
      </c>
      <c r="C1387" s="114">
        <v>3000</v>
      </c>
      <c r="D1387" s="122">
        <v>0</v>
      </c>
    </row>
    <row r="1388" spans="1:4" s="119" customFormat="1" x14ac:dyDescent="0.2">
      <c r="A1388" s="110">
        <v>419000</v>
      </c>
      <c r="B1388" s="115" t="s">
        <v>210</v>
      </c>
      <c r="C1388" s="109">
        <f t="shared" ref="C1388" si="305">C1389</f>
        <v>40000</v>
      </c>
      <c r="D1388" s="109">
        <f t="shared" ref="D1388" si="306">D1389</f>
        <v>0</v>
      </c>
    </row>
    <row r="1389" spans="1:4" s="94" customFormat="1" x14ac:dyDescent="0.2">
      <c r="A1389" s="112">
        <v>419100</v>
      </c>
      <c r="B1389" s="113" t="s">
        <v>210</v>
      </c>
      <c r="C1389" s="114">
        <v>40000</v>
      </c>
      <c r="D1389" s="122">
        <v>0</v>
      </c>
    </row>
    <row r="1390" spans="1:4" s="94" customFormat="1" x14ac:dyDescent="0.2">
      <c r="A1390" s="110">
        <v>510000</v>
      </c>
      <c r="B1390" s="115" t="s">
        <v>151</v>
      </c>
      <c r="C1390" s="109">
        <f>C1391+C1396+C1394</f>
        <v>8697300</v>
      </c>
      <c r="D1390" s="109">
        <f>D1391+D1396+D1394</f>
        <v>0</v>
      </c>
    </row>
    <row r="1391" spans="1:4" s="94" customFormat="1" x14ac:dyDescent="0.2">
      <c r="A1391" s="110">
        <v>511000</v>
      </c>
      <c r="B1391" s="115" t="s">
        <v>152</v>
      </c>
      <c r="C1391" s="109">
        <f>SUM(C1392:C1393)</f>
        <v>8682300</v>
      </c>
      <c r="D1391" s="109">
        <f>SUM(D1392:D1393)</f>
        <v>0</v>
      </c>
    </row>
    <row r="1392" spans="1:4" s="94" customFormat="1" x14ac:dyDescent="0.2">
      <c r="A1392" s="112">
        <v>511300</v>
      </c>
      <c r="B1392" s="113" t="s">
        <v>155</v>
      </c>
      <c r="C1392" s="114">
        <v>662300</v>
      </c>
      <c r="D1392" s="122">
        <v>0</v>
      </c>
    </row>
    <row r="1393" spans="1:4" s="94" customFormat="1" x14ac:dyDescent="0.2">
      <c r="A1393" s="112">
        <v>511700</v>
      </c>
      <c r="B1393" s="113" t="s">
        <v>158</v>
      </c>
      <c r="C1393" s="114">
        <v>8020000</v>
      </c>
      <c r="D1393" s="122">
        <v>0</v>
      </c>
    </row>
    <row r="1394" spans="1:4" s="119" customFormat="1" x14ac:dyDescent="0.2">
      <c r="A1394" s="110">
        <v>513000</v>
      </c>
      <c r="B1394" s="115" t="s">
        <v>160</v>
      </c>
      <c r="C1394" s="109">
        <f t="shared" ref="C1394" si="307">C1395</f>
        <v>0</v>
      </c>
      <c r="D1394" s="109">
        <f t="shared" ref="D1394" si="308">D1395</f>
        <v>0</v>
      </c>
    </row>
    <row r="1395" spans="1:4" s="94" customFormat="1" x14ac:dyDescent="0.2">
      <c r="A1395" s="112">
        <v>513700</v>
      </c>
      <c r="B1395" s="113" t="s">
        <v>337</v>
      </c>
      <c r="C1395" s="114">
        <v>0</v>
      </c>
      <c r="D1395" s="122">
        <v>0</v>
      </c>
    </row>
    <row r="1396" spans="1:4" s="119" customFormat="1" x14ac:dyDescent="0.2">
      <c r="A1396" s="110">
        <v>516000</v>
      </c>
      <c r="B1396" s="115" t="s">
        <v>162</v>
      </c>
      <c r="C1396" s="109">
        <f t="shared" ref="C1396" si="309">C1397</f>
        <v>15000</v>
      </c>
      <c r="D1396" s="109">
        <f t="shared" ref="D1396" si="310">D1397</f>
        <v>0</v>
      </c>
    </row>
    <row r="1397" spans="1:4" s="94" customFormat="1" x14ac:dyDescent="0.2">
      <c r="A1397" s="112">
        <v>516100</v>
      </c>
      <c r="B1397" s="113" t="s">
        <v>162</v>
      </c>
      <c r="C1397" s="114">
        <v>15000</v>
      </c>
      <c r="D1397" s="122">
        <v>0</v>
      </c>
    </row>
    <row r="1398" spans="1:4" s="119" customFormat="1" x14ac:dyDescent="0.2">
      <c r="A1398" s="110">
        <v>630000</v>
      </c>
      <c r="B1398" s="115" t="s">
        <v>190</v>
      </c>
      <c r="C1398" s="109">
        <f>C1399+C1401</f>
        <v>875000</v>
      </c>
      <c r="D1398" s="109">
        <f>D1399+D1401</f>
        <v>0</v>
      </c>
    </row>
    <row r="1399" spans="1:4" s="119" customFormat="1" x14ac:dyDescent="0.2">
      <c r="A1399" s="110">
        <v>631000</v>
      </c>
      <c r="B1399" s="115" t="s">
        <v>125</v>
      </c>
      <c r="C1399" s="109">
        <f>0+0+C1400</f>
        <v>25000</v>
      </c>
      <c r="D1399" s="109">
        <f>SUM(D1400:D1400)</f>
        <v>0</v>
      </c>
    </row>
    <row r="1400" spans="1:4" s="94" customFormat="1" x14ac:dyDescent="0.2">
      <c r="A1400" s="112">
        <v>631900</v>
      </c>
      <c r="B1400" s="113" t="s">
        <v>366</v>
      </c>
      <c r="C1400" s="114">
        <v>25000</v>
      </c>
      <c r="D1400" s="122">
        <v>0</v>
      </c>
    </row>
    <row r="1401" spans="1:4" s="119" customFormat="1" x14ac:dyDescent="0.2">
      <c r="A1401" s="110">
        <v>638000</v>
      </c>
      <c r="B1401" s="115" t="s">
        <v>126</v>
      </c>
      <c r="C1401" s="109">
        <f t="shared" ref="C1401" si="311">C1402+C1403</f>
        <v>850000</v>
      </c>
      <c r="D1401" s="109">
        <f t="shared" ref="D1401" si="312">D1402+D1403</f>
        <v>0</v>
      </c>
    </row>
    <row r="1402" spans="1:4" s="94" customFormat="1" x14ac:dyDescent="0.2">
      <c r="A1402" s="112">
        <v>638100</v>
      </c>
      <c r="B1402" s="113" t="s">
        <v>195</v>
      </c>
      <c r="C1402" s="114">
        <v>520000</v>
      </c>
      <c r="D1402" s="122">
        <v>0</v>
      </c>
    </row>
    <row r="1403" spans="1:4" s="94" customFormat="1" ht="40.5" x14ac:dyDescent="0.2">
      <c r="A1403" s="112">
        <v>638200</v>
      </c>
      <c r="B1403" s="113" t="s">
        <v>196</v>
      </c>
      <c r="C1403" s="114">
        <v>330000</v>
      </c>
      <c r="D1403" s="122">
        <v>0</v>
      </c>
    </row>
    <row r="1404" spans="1:4" s="94" customFormat="1" x14ac:dyDescent="0.2">
      <c r="A1404" s="153"/>
      <c r="B1404" s="147" t="s">
        <v>229</v>
      </c>
      <c r="C1404" s="151">
        <f>C1360+C1390+C1398+0</f>
        <v>20336300</v>
      </c>
      <c r="D1404" s="151">
        <f>D1360+D1390+D1398+0</f>
        <v>0</v>
      </c>
    </row>
    <row r="1405" spans="1:4" s="94" customFormat="1" x14ac:dyDescent="0.2">
      <c r="A1405" s="130"/>
      <c r="B1405" s="108"/>
      <c r="C1405" s="114"/>
      <c r="D1405" s="114"/>
    </row>
    <row r="1406" spans="1:4" s="94" customFormat="1" x14ac:dyDescent="0.2">
      <c r="A1406" s="107"/>
      <c r="B1406" s="108"/>
      <c r="C1406" s="114"/>
      <c r="D1406" s="114"/>
    </row>
    <row r="1407" spans="1:4" s="94" customFormat="1" x14ac:dyDescent="0.2">
      <c r="A1407" s="112" t="s">
        <v>594</v>
      </c>
      <c r="B1407" s="115"/>
      <c r="C1407" s="114"/>
      <c r="D1407" s="114"/>
    </row>
    <row r="1408" spans="1:4" s="94" customFormat="1" x14ac:dyDescent="0.2">
      <c r="A1408" s="112" t="s">
        <v>241</v>
      </c>
      <c r="B1408" s="115"/>
      <c r="C1408" s="114"/>
      <c r="D1408" s="114"/>
    </row>
    <row r="1409" spans="1:4" s="94" customFormat="1" x14ac:dyDescent="0.2">
      <c r="A1409" s="112" t="s">
        <v>336</v>
      </c>
      <c r="B1409" s="115"/>
      <c r="C1409" s="114"/>
      <c r="D1409" s="114"/>
    </row>
    <row r="1410" spans="1:4" s="94" customFormat="1" x14ac:dyDescent="0.2">
      <c r="A1410" s="112" t="s">
        <v>595</v>
      </c>
      <c r="B1410" s="115"/>
      <c r="C1410" s="114"/>
      <c r="D1410" s="114"/>
    </row>
    <row r="1411" spans="1:4" s="94" customFormat="1" x14ac:dyDescent="0.2">
      <c r="A1411" s="112"/>
      <c r="B1411" s="143"/>
      <c r="C1411" s="131"/>
      <c r="D1411" s="131"/>
    </row>
    <row r="1412" spans="1:4" s="94" customFormat="1" x14ac:dyDescent="0.2">
      <c r="A1412" s="110">
        <v>410000</v>
      </c>
      <c r="B1412" s="111" t="s">
        <v>87</v>
      </c>
      <c r="C1412" s="109">
        <f t="shared" ref="C1412" si="313">C1413+C1418+C1431</f>
        <v>34489100</v>
      </c>
      <c r="D1412" s="109">
        <f t="shared" ref="D1412" si="314">D1413+D1418+D1431</f>
        <v>0</v>
      </c>
    </row>
    <row r="1413" spans="1:4" s="94" customFormat="1" x14ac:dyDescent="0.2">
      <c r="A1413" s="110">
        <v>411000</v>
      </c>
      <c r="B1413" s="111" t="s">
        <v>200</v>
      </c>
      <c r="C1413" s="109">
        <f t="shared" ref="C1413" si="315">SUM(C1414:C1417)</f>
        <v>29100000</v>
      </c>
      <c r="D1413" s="109">
        <f t="shared" ref="D1413" si="316">SUM(D1414:D1417)</f>
        <v>0</v>
      </c>
    </row>
    <row r="1414" spans="1:4" s="94" customFormat="1" x14ac:dyDescent="0.2">
      <c r="A1414" s="112">
        <v>411100</v>
      </c>
      <c r="B1414" s="113" t="s">
        <v>88</v>
      </c>
      <c r="C1414" s="114">
        <v>27270000</v>
      </c>
      <c r="D1414" s="122">
        <v>0</v>
      </c>
    </row>
    <row r="1415" spans="1:4" s="94" customFormat="1" ht="40.5" x14ac:dyDescent="0.2">
      <c r="A1415" s="112">
        <v>411200</v>
      </c>
      <c r="B1415" s="113" t="s">
        <v>213</v>
      </c>
      <c r="C1415" s="114">
        <v>630000</v>
      </c>
      <c r="D1415" s="122">
        <v>0</v>
      </c>
    </row>
    <row r="1416" spans="1:4" s="94" customFormat="1" ht="40.5" x14ac:dyDescent="0.2">
      <c r="A1416" s="112">
        <v>411300</v>
      </c>
      <c r="B1416" s="113" t="s">
        <v>89</v>
      </c>
      <c r="C1416" s="114">
        <v>800000</v>
      </c>
      <c r="D1416" s="122">
        <v>0</v>
      </c>
    </row>
    <row r="1417" spans="1:4" s="94" customFormat="1" x14ac:dyDescent="0.2">
      <c r="A1417" s="112">
        <v>411400</v>
      </c>
      <c r="B1417" s="113" t="s">
        <v>90</v>
      </c>
      <c r="C1417" s="114">
        <v>400000</v>
      </c>
      <c r="D1417" s="122">
        <v>0</v>
      </c>
    </row>
    <row r="1418" spans="1:4" s="94" customFormat="1" x14ac:dyDescent="0.2">
      <c r="A1418" s="110">
        <v>412000</v>
      </c>
      <c r="B1418" s="115" t="s">
        <v>205</v>
      </c>
      <c r="C1418" s="109">
        <f t="shared" ref="C1418" si="317">SUM(C1419:C1430)</f>
        <v>5389100</v>
      </c>
      <c r="D1418" s="109">
        <f t="shared" ref="D1418" si="318">SUM(D1419:D1430)</f>
        <v>0</v>
      </c>
    </row>
    <row r="1419" spans="1:4" s="94" customFormat="1" x14ac:dyDescent="0.2">
      <c r="A1419" s="112">
        <v>412100</v>
      </c>
      <c r="B1419" s="113" t="s">
        <v>91</v>
      </c>
      <c r="C1419" s="114">
        <v>626000</v>
      </c>
      <c r="D1419" s="122">
        <v>0</v>
      </c>
    </row>
    <row r="1420" spans="1:4" s="94" customFormat="1" ht="40.5" x14ac:dyDescent="0.2">
      <c r="A1420" s="112">
        <v>412200</v>
      </c>
      <c r="B1420" s="113" t="s">
        <v>214</v>
      </c>
      <c r="C1420" s="114">
        <v>2450000</v>
      </c>
      <c r="D1420" s="122">
        <v>0</v>
      </c>
    </row>
    <row r="1421" spans="1:4" s="94" customFormat="1" x14ac:dyDescent="0.2">
      <c r="A1421" s="112">
        <v>412300</v>
      </c>
      <c r="B1421" s="113" t="s">
        <v>92</v>
      </c>
      <c r="C1421" s="114">
        <v>230800</v>
      </c>
      <c r="D1421" s="122">
        <v>0</v>
      </c>
    </row>
    <row r="1422" spans="1:4" s="94" customFormat="1" x14ac:dyDescent="0.2">
      <c r="A1422" s="112">
        <v>412500</v>
      </c>
      <c r="B1422" s="113" t="s">
        <v>94</v>
      </c>
      <c r="C1422" s="114">
        <v>307500</v>
      </c>
      <c r="D1422" s="122">
        <v>0</v>
      </c>
    </row>
    <row r="1423" spans="1:4" s="94" customFormat="1" x14ac:dyDescent="0.2">
      <c r="A1423" s="112">
        <v>412600</v>
      </c>
      <c r="B1423" s="113" t="s">
        <v>215</v>
      </c>
      <c r="C1423" s="114">
        <v>127000</v>
      </c>
      <c r="D1423" s="122">
        <v>0</v>
      </c>
    </row>
    <row r="1424" spans="1:4" s="94" customFormat="1" x14ac:dyDescent="0.2">
      <c r="A1424" s="112">
        <v>412700</v>
      </c>
      <c r="B1424" s="113" t="s">
        <v>202</v>
      </c>
      <c r="C1424" s="114">
        <v>1545800</v>
      </c>
      <c r="D1424" s="122">
        <v>0</v>
      </c>
    </row>
    <row r="1425" spans="1:4" s="94" customFormat="1" x14ac:dyDescent="0.2">
      <c r="A1425" s="112">
        <v>412900</v>
      </c>
      <c r="B1425" s="117" t="s">
        <v>530</v>
      </c>
      <c r="C1425" s="114">
        <v>0</v>
      </c>
      <c r="D1425" s="122">
        <v>0</v>
      </c>
    </row>
    <row r="1426" spans="1:4" s="94" customFormat="1" x14ac:dyDescent="0.2">
      <c r="A1426" s="112">
        <v>412900</v>
      </c>
      <c r="B1426" s="117" t="s">
        <v>295</v>
      </c>
      <c r="C1426" s="114">
        <v>23000</v>
      </c>
      <c r="D1426" s="122">
        <v>0</v>
      </c>
    </row>
    <row r="1427" spans="1:4" s="94" customFormat="1" x14ac:dyDescent="0.2">
      <c r="A1427" s="112">
        <v>412900</v>
      </c>
      <c r="B1427" s="117" t="s">
        <v>313</v>
      </c>
      <c r="C1427" s="114">
        <v>4000</v>
      </c>
      <c r="D1427" s="122">
        <v>0</v>
      </c>
    </row>
    <row r="1428" spans="1:4" s="94" customFormat="1" x14ac:dyDescent="0.2">
      <c r="A1428" s="112">
        <v>412900</v>
      </c>
      <c r="B1428" s="117" t="s">
        <v>314</v>
      </c>
      <c r="C1428" s="114">
        <v>20000</v>
      </c>
      <c r="D1428" s="122">
        <v>0</v>
      </c>
    </row>
    <row r="1429" spans="1:4" s="94" customFormat="1" x14ac:dyDescent="0.2">
      <c r="A1429" s="112">
        <v>412900</v>
      </c>
      <c r="B1429" s="117" t="s">
        <v>315</v>
      </c>
      <c r="C1429" s="114">
        <v>50000</v>
      </c>
      <c r="D1429" s="122">
        <v>0</v>
      </c>
    </row>
    <row r="1430" spans="1:4" s="94" customFormat="1" x14ac:dyDescent="0.2">
      <c r="A1430" s="112">
        <v>412900</v>
      </c>
      <c r="B1430" s="113" t="s">
        <v>297</v>
      </c>
      <c r="C1430" s="114">
        <v>5000</v>
      </c>
      <c r="D1430" s="122">
        <v>0</v>
      </c>
    </row>
    <row r="1431" spans="1:4" s="119" customFormat="1" x14ac:dyDescent="0.2">
      <c r="A1431" s="110">
        <v>413000</v>
      </c>
      <c r="B1431" s="115" t="s">
        <v>206</v>
      </c>
      <c r="C1431" s="109">
        <f t="shared" ref="C1431" si="319">C1432</f>
        <v>0</v>
      </c>
      <c r="D1431" s="109">
        <f t="shared" ref="D1431" si="320">D1432</f>
        <v>0</v>
      </c>
    </row>
    <row r="1432" spans="1:4" s="94" customFormat="1" x14ac:dyDescent="0.2">
      <c r="A1432" s="112">
        <v>413900</v>
      </c>
      <c r="B1432" s="113" t="s">
        <v>99</v>
      </c>
      <c r="C1432" s="114">
        <v>0</v>
      </c>
      <c r="D1432" s="122">
        <v>0</v>
      </c>
    </row>
    <row r="1433" spans="1:4" s="119" customFormat="1" x14ac:dyDescent="0.2">
      <c r="A1433" s="110">
        <v>480000</v>
      </c>
      <c r="B1433" s="115" t="s">
        <v>147</v>
      </c>
      <c r="C1433" s="109">
        <f t="shared" ref="C1433:D1434" si="321">C1434</f>
        <v>0</v>
      </c>
      <c r="D1433" s="109">
        <f>D1434</f>
        <v>10000</v>
      </c>
    </row>
    <row r="1434" spans="1:4" s="119" customFormat="1" x14ac:dyDescent="0.2">
      <c r="A1434" s="110">
        <v>488000</v>
      </c>
      <c r="B1434" s="115" t="s">
        <v>103</v>
      </c>
      <c r="C1434" s="109">
        <f t="shared" si="321"/>
        <v>0</v>
      </c>
      <c r="D1434" s="109">
        <f t="shared" si="321"/>
        <v>10000</v>
      </c>
    </row>
    <row r="1435" spans="1:4" s="94" customFormat="1" x14ac:dyDescent="0.2">
      <c r="A1435" s="112">
        <v>488100</v>
      </c>
      <c r="B1435" s="113" t="s">
        <v>103</v>
      </c>
      <c r="C1435" s="114">
        <v>0</v>
      </c>
      <c r="D1435" s="114">
        <v>10000</v>
      </c>
    </row>
    <row r="1436" spans="1:4" s="119" customFormat="1" x14ac:dyDescent="0.2">
      <c r="A1436" s="110">
        <v>510000</v>
      </c>
      <c r="B1436" s="115" t="s">
        <v>151</v>
      </c>
      <c r="C1436" s="109">
        <f>C1437+C1440</f>
        <v>0</v>
      </c>
      <c r="D1436" s="109">
        <f>D1437+D1440</f>
        <v>0</v>
      </c>
    </row>
    <row r="1437" spans="1:4" s="119" customFormat="1" x14ac:dyDescent="0.2">
      <c r="A1437" s="110">
        <v>511000</v>
      </c>
      <c r="B1437" s="115" t="s">
        <v>152</v>
      </c>
      <c r="C1437" s="109">
        <f>C1439+0+0+C1438</f>
        <v>0</v>
      </c>
      <c r="D1437" s="109">
        <f>D1439+0+0+D1438</f>
        <v>0</v>
      </c>
    </row>
    <row r="1438" spans="1:4" s="94" customFormat="1" ht="40.5" x14ac:dyDescent="0.2">
      <c r="A1438" s="120">
        <v>511200</v>
      </c>
      <c r="B1438" s="113" t="s">
        <v>154</v>
      </c>
      <c r="C1438" s="114">
        <v>0</v>
      </c>
      <c r="D1438" s="122">
        <v>0</v>
      </c>
    </row>
    <row r="1439" spans="1:4" s="94" customFormat="1" x14ac:dyDescent="0.2">
      <c r="A1439" s="112">
        <v>511300</v>
      </c>
      <c r="B1439" s="113" t="s">
        <v>155</v>
      </c>
      <c r="C1439" s="114">
        <v>0</v>
      </c>
      <c r="D1439" s="122">
        <v>0</v>
      </c>
    </row>
    <row r="1440" spans="1:4" s="119" customFormat="1" x14ac:dyDescent="0.2">
      <c r="A1440" s="110">
        <v>513000</v>
      </c>
      <c r="B1440" s="115" t="s">
        <v>160</v>
      </c>
      <c r="C1440" s="109">
        <f>0</f>
        <v>0</v>
      </c>
      <c r="D1440" s="109">
        <f>0</f>
        <v>0</v>
      </c>
    </row>
    <row r="1441" spans="1:4" s="119" customFormat="1" x14ac:dyDescent="0.2">
      <c r="A1441" s="110">
        <v>630000</v>
      </c>
      <c r="B1441" s="115" t="s">
        <v>190</v>
      </c>
      <c r="C1441" s="109">
        <f t="shared" ref="C1441" si="322">C1442+C1444</f>
        <v>791100</v>
      </c>
      <c r="D1441" s="109">
        <f t="shared" ref="D1441" si="323">D1442+D1444</f>
        <v>0</v>
      </c>
    </row>
    <row r="1442" spans="1:4" s="119" customFormat="1" x14ac:dyDescent="0.2">
      <c r="A1442" s="110">
        <v>631000</v>
      </c>
      <c r="B1442" s="115" t="s">
        <v>125</v>
      </c>
      <c r="C1442" s="109">
        <f t="shared" ref="C1442:D1442" si="324">C1443</f>
        <v>61100</v>
      </c>
      <c r="D1442" s="109">
        <f t="shared" si="324"/>
        <v>0</v>
      </c>
    </row>
    <row r="1443" spans="1:4" s="94" customFormat="1" x14ac:dyDescent="0.2">
      <c r="A1443" s="112">
        <v>631900</v>
      </c>
      <c r="B1443" s="113" t="s">
        <v>329</v>
      </c>
      <c r="C1443" s="114">
        <v>61100</v>
      </c>
      <c r="D1443" s="122">
        <v>0</v>
      </c>
    </row>
    <row r="1444" spans="1:4" s="119" customFormat="1" x14ac:dyDescent="0.2">
      <c r="A1444" s="110">
        <v>638000</v>
      </c>
      <c r="B1444" s="115" t="s">
        <v>126</v>
      </c>
      <c r="C1444" s="109">
        <f t="shared" ref="C1444:D1444" si="325">C1445</f>
        <v>730000</v>
      </c>
      <c r="D1444" s="109">
        <f t="shared" si="325"/>
        <v>0</v>
      </c>
    </row>
    <row r="1445" spans="1:4" s="94" customFormat="1" x14ac:dyDescent="0.2">
      <c r="A1445" s="112">
        <v>638100</v>
      </c>
      <c r="B1445" s="113" t="s">
        <v>195</v>
      </c>
      <c r="C1445" s="114">
        <v>730000</v>
      </c>
      <c r="D1445" s="122">
        <v>0</v>
      </c>
    </row>
    <row r="1446" spans="1:4" s="94" customFormat="1" x14ac:dyDescent="0.2">
      <c r="A1446" s="101"/>
      <c r="B1446" s="147" t="s">
        <v>229</v>
      </c>
      <c r="C1446" s="151">
        <f>C1412+C1441+C1436+C1433</f>
        <v>35280200</v>
      </c>
      <c r="D1446" s="151">
        <f>D1412+D1441+D1436+D1433</f>
        <v>10000</v>
      </c>
    </row>
    <row r="1447" spans="1:4" s="94" customFormat="1" x14ac:dyDescent="0.2">
      <c r="A1447" s="104"/>
      <c r="B1447" s="108"/>
      <c r="C1447" s="131"/>
      <c r="D1447" s="131"/>
    </row>
    <row r="1448" spans="1:4" s="94" customFormat="1" x14ac:dyDescent="0.2">
      <c r="A1448" s="107"/>
      <c r="B1448" s="108"/>
      <c r="C1448" s="114"/>
      <c r="D1448" s="114"/>
    </row>
    <row r="1449" spans="1:4" s="94" customFormat="1" x14ac:dyDescent="0.2">
      <c r="A1449" s="112" t="s">
        <v>596</v>
      </c>
      <c r="B1449" s="115"/>
      <c r="C1449" s="114"/>
      <c r="D1449" s="114"/>
    </row>
    <row r="1450" spans="1:4" s="94" customFormat="1" x14ac:dyDescent="0.2">
      <c r="A1450" s="112" t="s">
        <v>241</v>
      </c>
      <c r="B1450" s="115"/>
      <c r="C1450" s="114"/>
      <c r="D1450" s="114"/>
    </row>
    <row r="1451" spans="1:4" s="94" customFormat="1" x14ac:dyDescent="0.2">
      <c r="A1451" s="112" t="s">
        <v>339</v>
      </c>
      <c r="B1451" s="115"/>
      <c r="C1451" s="114"/>
      <c r="D1451" s="114"/>
    </row>
    <row r="1452" spans="1:4" s="94" customFormat="1" x14ac:dyDescent="0.2">
      <c r="A1452" s="112" t="s">
        <v>529</v>
      </c>
      <c r="B1452" s="115"/>
      <c r="C1452" s="114"/>
      <c r="D1452" s="114"/>
    </row>
    <row r="1453" spans="1:4" s="94" customFormat="1" x14ac:dyDescent="0.2">
      <c r="A1453" s="112"/>
      <c r="B1453" s="143"/>
      <c r="C1453" s="131"/>
      <c r="D1453" s="131"/>
    </row>
    <row r="1454" spans="1:4" s="94" customFormat="1" x14ac:dyDescent="0.2">
      <c r="A1454" s="110">
        <v>410000</v>
      </c>
      <c r="B1454" s="111" t="s">
        <v>87</v>
      </c>
      <c r="C1454" s="109">
        <f t="shared" ref="C1454" si="326">C1455+C1460</f>
        <v>0</v>
      </c>
      <c r="D1454" s="109">
        <f t="shared" ref="D1454" si="327">D1455+D1460</f>
        <v>0</v>
      </c>
    </row>
    <row r="1455" spans="1:4" s="94" customFormat="1" x14ac:dyDescent="0.2">
      <c r="A1455" s="110">
        <v>411000</v>
      </c>
      <c r="B1455" s="111" t="s">
        <v>200</v>
      </c>
      <c r="C1455" s="109">
        <f t="shared" ref="C1455" si="328">SUM(C1456:C1459)</f>
        <v>0</v>
      </c>
      <c r="D1455" s="109">
        <f t="shared" ref="D1455" si="329">SUM(D1456:D1459)</f>
        <v>0</v>
      </c>
    </row>
    <row r="1456" spans="1:4" s="94" customFormat="1" x14ac:dyDescent="0.2">
      <c r="A1456" s="112">
        <v>411100</v>
      </c>
      <c r="B1456" s="113" t="s">
        <v>88</v>
      </c>
      <c r="C1456" s="114">
        <v>0</v>
      </c>
      <c r="D1456" s="122">
        <v>0</v>
      </c>
    </row>
    <row r="1457" spans="1:4" s="94" customFormat="1" ht="40.5" x14ac:dyDescent="0.2">
      <c r="A1457" s="112">
        <v>411200</v>
      </c>
      <c r="B1457" s="113" t="s">
        <v>213</v>
      </c>
      <c r="C1457" s="114">
        <v>0</v>
      </c>
      <c r="D1457" s="122">
        <v>0</v>
      </c>
    </row>
    <row r="1458" spans="1:4" s="94" customFormat="1" ht="40.5" x14ac:dyDescent="0.2">
      <c r="A1458" s="112">
        <v>411300</v>
      </c>
      <c r="B1458" s="113" t="s">
        <v>89</v>
      </c>
      <c r="C1458" s="114">
        <v>0</v>
      </c>
      <c r="D1458" s="122">
        <v>0</v>
      </c>
    </row>
    <row r="1459" spans="1:4" s="94" customFormat="1" x14ac:dyDescent="0.2">
      <c r="A1459" s="112">
        <v>411400</v>
      </c>
      <c r="B1459" s="113" t="s">
        <v>90</v>
      </c>
      <c r="C1459" s="114">
        <v>0</v>
      </c>
      <c r="D1459" s="122">
        <v>0</v>
      </c>
    </row>
    <row r="1460" spans="1:4" s="94" customFormat="1" x14ac:dyDescent="0.2">
      <c r="A1460" s="110">
        <v>412000</v>
      </c>
      <c r="B1460" s="115" t="s">
        <v>205</v>
      </c>
      <c r="C1460" s="109">
        <f>SUM(C1461:C1468)</f>
        <v>0</v>
      </c>
      <c r="D1460" s="109">
        <f>SUM(D1461:D1468)</f>
        <v>0</v>
      </c>
    </row>
    <row r="1461" spans="1:4" s="94" customFormat="1" x14ac:dyDescent="0.2">
      <c r="A1461" s="112">
        <v>412100</v>
      </c>
      <c r="B1461" s="113" t="s">
        <v>91</v>
      </c>
      <c r="C1461" s="114">
        <v>0</v>
      </c>
      <c r="D1461" s="122">
        <v>0</v>
      </c>
    </row>
    <row r="1462" spans="1:4" s="94" customFormat="1" ht="40.5" x14ac:dyDescent="0.2">
      <c r="A1462" s="112">
        <v>412200</v>
      </c>
      <c r="B1462" s="113" t="s">
        <v>214</v>
      </c>
      <c r="C1462" s="114">
        <v>0</v>
      </c>
      <c r="D1462" s="122">
        <v>0</v>
      </c>
    </row>
    <row r="1463" spans="1:4" s="94" customFormat="1" x14ac:dyDescent="0.2">
      <c r="A1463" s="112">
        <v>412300</v>
      </c>
      <c r="B1463" s="113" t="s">
        <v>92</v>
      </c>
      <c r="C1463" s="114">
        <v>0</v>
      </c>
      <c r="D1463" s="122">
        <v>0</v>
      </c>
    </row>
    <row r="1464" spans="1:4" s="94" customFormat="1" x14ac:dyDescent="0.2">
      <c r="A1464" s="112">
        <v>412500</v>
      </c>
      <c r="B1464" s="113" t="s">
        <v>94</v>
      </c>
      <c r="C1464" s="114">
        <v>0</v>
      </c>
      <c r="D1464" s="122">
        <v>0</v>
      </c>
    </row>
    <row r="1465" spans="1:4" s="94" customFormat="1" x14ac:dyDescent="0.2">
      <c r="A1465" s="112">
        <v>412600</v>
      </c>
      <c r="B1465" s="113" t="s">
        <v>215</v>
      </c>
      <c r="C1465" s="114">
        <v>0</v>
      </c>
      <c r="D1465" s="122">
        <v>0</v>
      </c>
    </row>
    <row r="1466" spans="1:4" s="94" customFormat="1" x14ac:dyDescent="0.2">
      <c r="A1466" s="112">
        <v>412700</v>
      </c>
      <c r="B1466" s="113" t="s">
        <v>202</v>
      </c>
      <c r="C1466" s="114">
        <v>0</v>
      </c>
      <c r="D1466" s="122">
        <v>0</v>
      </c>
    </row>
    <row r="1467" spans="1:4" s="94" customFormat="1" x14ac:dyDescent="0.2">
      <c r="A1467" s="112">
        <v>412900</v>
      </c>
      <c r="B1467" s="117" t="s">
        <v>313</v>
      </c>
      <c r="C1467" s="114">
        <v>0</v>
      </c>
      <c r="D1467" s="122">
        <v>0</v>
      </c>
    </row>
    <row r="1468" spans="1:4" s="94" customFormat="1" x14ac:dyDescent="0.2">
      <c r="A1468" s="112">
        <v>412900</v>
      </c>
      <c r="B1468" s="113" t="s">
        <v>315</v>
      </c>
      <c r="C1468" s="114">
        <v>0</v>
      </c>
      <c r="D1468" s="122">
        <v>0</v>
      </c>
    </row>
    <row r="1469" spans="1:4" s="119" customFormat="1" x14ac:dyDescent="0.2">
      <c r="A1469" s="110">
        <v>630000</v>
      </c>
      <c r="B1469" s="115" t="s">
        <v>190</v>
      </c>
      <c r="C1469" s="109">
        <f>0+C1470</f>
        <v>0</v>
      </c>
      <c r="D1469" s="109">
        <f>0+D1470</f>
        <v>0</v>
      </c>
    </row>
    <row r="1470" spans="1:4" s="119" customFormat="1" x14ac:dyDescent="0.2">
      <c r="A1470" s="110">
        <v>638000</v>
      </c>
      <c r="B1470" s="115" t="s">
        <v>126</v>
      </c>
      <c r="C1470" s="109">
        <f t="shared" ref="C1470:D1470" si="330">C1471</f>
        <v>0</v>
      </c>
      <c r="D1470" s="109">
        <f t="shared" si="330"/>
        <v>0</v>
      </c>
    </row>
    <row r="1471" spans="1:4" s="94" customFormat="1" x14ac:dyDescent="0.2">
      <c r="A1471" s="112">
        <v>638100</v>
      </c>
      <c r="B1471" s="113" t="s">
        <v>195</v>
      </c>
      <c r="C1471" s="114">
        <v>0</v>
      </c>
      <c r="D1471" s="122">
        <v>0</v>
      </c>
    </row>
    <row r="1472" spans="1:4" s="94" customFormat="1" x14ac:dyDescent="0.2">
      <c r="A1472" s="153"/>
      <c r="B1472" s="147" t="s">
        <v>229</v>
      </c>
      <c r="C1472" s="151">
        <f>C1454+0+C1469+0</f>
        <v>0</v>
      </c>
      <c r="D1472" s="151">
        <f>D1454+0+D1469+0</f>
        <v>0</v>
      </c>
    </row>
    <row r="1473" spans="1:4" s="94" customFormat="1" x14ac:dyDescent="0.2">
      <c r="A1473" s="130"/>
      <c r="B1473" s="108"/>
      <c r="C1473" s="131"/>
      <c r="D1473" s="131"/>
    </row>
    <row r="1474" spans="1:4" s="94" customFormat="1" x14ac:dyDescent="0.2">
      <c r="A1474" s="107"/>
      <c r="B1474" s="108"/>
      <c r="C1474" s="114"/>
      <c r="D1474" s="114"/>
    </row>
    <row r="1475" spans="1:4" s="94" customFormat="1" x14ac:dyDescent="0.2">
      <c r="A1475" s="112" t="s">
        <v>597</v>
      </c>
      <c r="B1475" s="115"/>
      <c r="C1475" s="114"/>
      <c r="D1475" s="114"/>
    </row>
    <row r="1476" spans="1:4" s="94" customFormat="1" x14ac:dyDescent="0.2">
      <c r="A1476" s="112" t="s">
        <v>241</v>
      </c>
      <c r="B1476" s="115"/>
      <c r="C1476" s="114"/>
      <c r="D1476" s="114"/>
    </row>
    <row r="1477" spans="1:4" s="94" customFormat="1" x14ac:dyDescent="0.2">
      <c r="A1477" s="112" t="s">
        <v>340</v>
      </c>
      <c r="B1477" s="115"/>
      <c r="C1477" s="114"/>
      <c r="D1477" s="114"/>
    </row>
    <row r="1478" spans="1:4" s="94" customFormat="1" x14ac:dyDescent="0.2">
      <c r="A1478" s="112" t="s">
        <v>529</v>
      </c>
      <c r="B1478" s="115"/>
      <c r="C1478" s="114"/>
      <c r="D1478" s="114"/>
    </row>
    <row r="1479" spans="1:4" s="94" customFormat="1" x14ac:dyDescent="0.2">
      <c r="A1479" s="112"/>
      <c r="B1479" s="143"/>
      <c r="C1479" s="131"/>
      <c r="D1479" s="131"/>
    </row>
    <row r="1480" spans="1:4" s="94" customFormat="1" x14ac:dyDescent="0.2">
      <c r="A1480" s="110">
        <v>410000</v>
      </c>
      <c r="B1480" s="111" t="s">
        <v>87</v>
      </c>
      <c r="C1480" s="109">
        <f>C1481+C1486+C1499</f>
        <v>6014600</v>
      </c>
      <c r="D1480" s="109">
        <f t="shared" ref="D1480" si="331">D1481+D1486+D1499</f>
        <v>0</v>
      </c>
    </row>
    <row r="1481" spans="1:4" s="94" customFormat="1" x14ac:dyDescent="0.2">
      <c r="A1481" s="110">
        <v>411000</v>
      </c>
      <c r="B1481" s="111" t="s">
        <v>200</v>
      </c>
      <c r="C1481" s="109">
        <f t="shared" ref="C1481" si="332">SUM(C1482:C1485)</f>
        <v>4761200</v>
      </c>
      <c r="D1481" s="109">
        <f t="shared" ref="D1481" si="333">SUM(D1482:D1485)</f>
        <v>0</v>
      </c>
    </row>
    <row r="1482" spans="1:4" s="94" customFormat="1" x14ac:dyDescent="0.2">
      <c r="A1482" s="112">
        <v>411100</v>
      </c>
      <c r="B1482" s="113" t="s">
        <v>88</v>
      </c>
      <c r="C1482" s="114">
        <v>4445000</v>
      </c>
      <c r="D1482" s="122">
        <v>0</v>
      </c>
    </row>
    <row r="1483" spans="1:4" s="94" customFormat="1" ht="40.5" x14ac:dyDescent="0.2">
      <c r="A1483" s="112">
        <v>411200</v>
      </c>
      <c r="B1483" s="113" t="s">
        <v>213</v>
      </c>
      <c r="C1483" s="114">
        <v>160000</v>
      </c>
      <c r="D1483" s="122">
        <v>0</v>
      </c>
    </row>
    <row r="1484" spans="1:4" s="94" customFormat="1" ht="40.5" x14ac:dyDescent="0.2">
      <c r="A1484" s="112">
        <v>411300</v>
      </c>
      <c r="B1484" s="113" t="s">
        <v>89</v>
      </c>
      <c r="C1484" s="114">
        <v>117200</v>
      </c>
      <c r="D1484" s="122">
        <v>0</v>
      </c>
    </row>
    <row r="1485" spans="1:4" s="94" customFormat="1" x14ac:dyDescent="0.2">
      <c r="A1485" s="112">
        <v>411400</v>
      </c>
      <c r="B1485" s="113" t="s">
        <v>90</v>
      </c>
      <c r="C1485" s="114">
        <v>39000</v>
      </c>
      <c r="D1485" s="122">
        <v>0</v>
      </c>
    </row>
    <row r="1486" spans="1:4" s="94" customFormat="1" x14ac:dyDescent="0.2">
      <c r="A1486" s="110">
        <v>412000</v>
      </c>
      <c r="B1486" s="115" t="s">
        <v>205</v>
      </c>
      <c r="C1486" s="109">
        <f t="shared" ref="C1486" si="334">SUM(C1487:C1498)</f>
        <v>1252900</v>
      </c>
      <c r="D1486" s="109">
        <f t="shared" ref="D1486" si="335">SUM(D1487:D1498)</f>
        <v>0</v>
      </c>
    </row>
    <row r="1487" spans="1:4" s="94" customFormat="1" x14ac:dyDescent="0.2">
      <c r="A1487" s="112">
        <v>412100</v>
      </c>
      <c r="B1487" s="113" t="s">
        <v>91</v>
      </c>
      <c r="C1487" s="114">
        <v>30000</v>
      </c>
      <c r="D1487" s="122">
        <v>0</v>
      </c>
    </row>
    <row r="1488" spans="1:4" s="94" customFormat="1" ht="40.5" x14ac:dyDescent="0.2">
      <c r="A1488" s="112">
        <v>412200</v>
      </c>
      <c r="B1488" s="113" t="s">
        <v>214</v>
      </c>
      <c r="C1488" s="114">
        <v>311800</v>
      </c>
      <c r="D1488" s="122">
        <v>0</v>
      </c>
    </row>
    <row r="1489" spans="1:4" s="94" customFormat="1" x14ac:dyDescent="0.2">
      <c r="A1489" s="112">
        <v>412300</v>
      </c>
      <c r="B1489" s="113" t="s">
        <v>92</v>
      </c>
      <c r="C1489" s="114">
        <v>30000</v>
      </c>
      <c r="D1489" s="122">
        <v>0</v>
      </c>
    </row>
    <row r="1490" spans="1:4" s="94" customFormat="1" x14ac:dyDescent="0.2">
      <c r="A1490" s="112">
        <v>412500</v>
      </c>
      <c r="B1490" s="113" t="s">
        <v>94</v>
      </c>
      <c r="C1490" s="114">
        <v>15000</v>
      </c>
      <c r="D1490" s="122">
        <v>0</v>
      </c>
    </row>
    <row r="1491" spans="1:4" s="94" customFormat="1" x14ac:dyDescent="0.2">
      <c r="A1491" s="112">
        <v>412600</v>
      </c>
      <c r="B1491" s="113" t="s">
        <v>215</v>
      </c>
      <c r="C1491" s="114">
        <v>50000</v>
      </c>
      <c r="D1491" s="122">
        <v>0</v>
      </c>
    </row>
    <row r="1492" spans="1:4" s="94" customFormat="1" x14ac:dyDescent="0.2">
      <c r="A1492" s="112">
        <v>412700</v>
      </c>
      <c r="B1492" s="113" t="s">
        <v>202</v>
      </c>
      <c r="C1492" s="114">
        <v>150000</v>
      </c>
      <c r="D1492" s="122">
        <v>0</v>
      </c>
    </row>
    <row r="1493" spans="1:4" s="94" customFormat="1" x14ac:dyDescent="0.2">
      <c r="A1493" s="112">
        <v>412900</v>
      </c>
      <c r="B1493" s="117" t="s">
        <v>530</v>
      </c>
      <c r="C1493" s="114">
        <v>1999.9999999999998</v>
      </c>
      <c r="D1493" s="122">
        <v>0</v>
      </c>
    </row>
    <row r="1494" spans="1:4" s="94" customFormat="1" x14ac:dyDescent="0.2">
      <c r="A1494" s="112">
        <v>412900</v>
      </c>
      <c r="B1494" s="117" t="s">
        <v>295</v>
      </c>
      <c r="C1494" s="114">
        <v>650000</v>
      </c>
      <c r="D1494" s="122">
        <v>0</v>
      </c>
    </row>
    <row r="1495" spans="1:4" s="94" customFormat="1" x14ac:dyDescent="0.2">
      <c r="A1495" s="112">
        <v>412900</v>
      </c>
      <c r="B1495" s="117" t="s">
        <v>313</v>
      </c>
      <c r="C1495" s="114">
        <v>2100</v>
      </c>
      <c r="D1495" s="122">
        <v>0</v>
      </c>
    </row>
    <row r="1496" spans="1:4" s="94" customFormat="1" x14ac:dyDescent="0.2">
      <c r="A1496" s="112">
        <v>412900</v>
      </c>
      <c r="B1496" s="117" t="s">
        <v>314</v>
      </c>
      <c r="C1496" s="114">
        <v>2500</v>
      </c>
      <c r="D1496" s="122">
        <v>0</v>
      </c>
    </row>
    <row r="1497" spans="1:4" s="94" customFormat="1" x14ac:dyDescent="0.2">
      <c r="A1497" s="112">
        <v>412900</v>
      </c>
      <c r="B1497" s="113" t="s">
        <v>315</v>
      </c>
      <c r="C1497" s="114">
        <v>8500</v>
      </c>
      <c r="D1497" s="122">
        <v>0</v>
      </c>
    </row>
    <row r="1498" spans="1:4" s="94" customFormat="1" x14ac:dyDescent="0.2">
      <c r="A1498" s="112">
        <v>412900</v>
      </c>
      <c r="B1498" s="113" t="s">
        <v>297</v>
      </c>
      <c r="C1498" s="114">
        <v>1000</v>
      </c>
      <c r="D1498" s="122">
        <v>0</v>
      </c>
    </row>
    <row r="1499" spans="1:4" s="119" customFormat="1" x14ac:dyDescent="0.2">
      <c r="A1499" s="110">
        <v>413000</v>
      </c>
      <c r="B1499" s="115" t="s">
        <v>206</v>
      </c>
      <c r="C1499" s="109">
        <f>C1500</f>
        <v>500</v>
      </c>
      <c r="D1499" s="109">
        <f t="shared" ref="D1499" si="336">D1500</f>
        <v>0</v>
      </c>
    </row>
    <row r="1500" spans="1:4" s="94" customFormat="1" x14ac:dyDescent="0.2">
      <c r="A1500" s="120">
        <v>413900</v>
      </c>
      <c r="B1500" s="113" t="s">
        <v>99</v>
      </c>
      <c r="C1500" s="114">
        <v>500</v>
      </c>
      <c r="D1500" s="122">
        <v>0</v>
      </c>
    </row>
    <row r="1501" spans="1:4" s="119" customFormat="1" x14ac:dyDescent="0.2">
      <c r="A1501" s="110">
        <v>480000</v>
      </c>
      <c r="B1501" s="115" t="s">
        <v>147</v>
      </c>
      <c r="C1501" s="109">
        <f t="shared" ref="C1501:C1502" si="337">C1502</f>
        <v>1000</v>
      </c>
      <c r="D1501" s="109">
        <f t="shared" ref="D1501:D1502" si="338">D1502</f>
        <v>0</v>
      </c>
    </row>
    <row r="1502" spans="1:4" s="119" customFormat="1" x14ac:dyDescent="0.2">
      <c r="A1502" s="110">
        <v>488000</v>
      </c>
      <c r="B1502" s="115" t="s">
        <v>103</v>
      </c>
      <c r="C1502" s="109">
        <f t="shared" si="337"/>
        <v>1000</v>
      </c>
      <c r="D1502" s="109">
        <f t="shared" si="338"/>
        <v>0</v>
      </c>
    </row>
    <row r="1503" spans="1:4" s="94" customFormat="1" x14ac:dyDescent="0.2">
      <c r="A1503" s="112">
        <v>488100</v>
      </c>
      <c r="B1503" s="214" t="s">
        <v>103</v>
      </c>
      <c r="C1503" s="114">
        <v>1000</v>
      </c>
      <c r="D1503" s="122">
        <v>0</v>
      </c>
    </row>
    <row r="1504" spans="1:4" s="94" customFormat="1" x14ac:dyDescent="0.2">
      <c r="A1504" s="110">
        <v>510000</v>
      </c>
      <c r="B1504" s="115" t="s">
        <v>151</v>
      </c>
      <c r="C1504" s="109">
        <f t="shared" ref="C1504:D1504" si="339">C1505</f>
        <v>0</v>
      </c>
      <c r="D1504" s="109">
        <f t="shared" si="339"/>
        <v>0</v>
      </c>
    </row>
    <row r="1505" spans="1:4" s="94" customFormat="1" x14ac:dyDescent="0.2">
      <c r="A1505" s="110">
        <v>511000</v>
      </c>
      <c r="B1505" s="115" t="s">
        <v>152</v>
      </c>
      <c r="C1505" s="109">
        <f>SUM(C1506:C1506)</f>
        <v>0</v>
      </c>
      <c r="D1505" s="109">
        <f>SUM(D1506:D1506)</f>
        <v>0</v>
      </c>
    </row>
    <row r="1506" spans="1:4" s="94" customFormat="1" x14ac:dyDescent="0.2">
      <c r="A1506" s="112">
        <v>511300</v>
      </c>
      <c r="B1506" s="113" t="s">
        <v>155</v>
      </c>
      <c r="C1506" s="114">
        <v>0</v>
      </c>
      <c r="D1506" s="122">
        <v>0</v>
      </c>
    </row>
    <row r="1507" spans="1:4" s="119" customFormat="1" x14ac:dyDescent="0.2">
      <c r="A1507" s="110">
        <v>630000</v>
      </c>
      <c r="B1507" s="115" t="s">
        <v>190</v>
      </c>
      <c r="C1507" s="109">
        <f>0+C1508</f>
        <v>121000</v>
      </c>
      <c r="D1507" s="109">
        <f>0+D1508</f>
        <v>0</v>
      </c>
    </row>
    <row r="1508" spans="1:4" s="119" customFormat="1" x14ac:dyDescent="0.2">
      <c r="A1508" s="110">
        <v>638000</v>
      </c>
      <c r="B1508" s="115" t="s">
        <v>126</v>
      </c>
      <c r="C1508" s="109">
        <f t="shared" ref="C1508:D1508" si="340">C1509</f>
        <v>121000</v>
      </c>
      <c r="D1508" s="109">
        <f t="shared" si="340"/>
        <v>0</v>
      </c>
    </row>
    <row r="1509" spans="1:4" s="94" customFormat="1" x14ac:dyDescent="0.2">
      <c r="A1509" s="112">
        <v>638100</v>
      </c>
      <c r="B1509" s="113" t="s">
        <v>195</v>
      </c>
      <c r="C1509" s="114">
        <v>121000</v>
      </c>
      <c r="D1509" s="122">
        <v>0</v>
      </c>
    </row>
    <row r="1510" spans="1:4" s="94" customFormat="1" x14ac:dyDescent="0.2">
      <c r="A1510" s="153"/>
      <c r="B1510" s="147" t="s">
        <v>229</v>
      </c>
      <c r="C1510" s="151">
        <f>C1480+C1501+C1504+C1507</f>
        <v>6136600</v>
      </c>
      <c r="D1510" s="151">
        <f>D1480+D1501+D1504+D1507</f>
        <v>0</v>
      </c>
    </row>
    <row r="1511" spans="1:4" s="94" customFormat="1" x14ac:dyDescent="0.2">
      <c r="A1511" s="130"/>
      <c r="B1511" s="108"/>
      <c r="C1511" s="114"/>
      <c r="D1511" s="114"/>
    </row>
    <row r="1512" spans="1:4" s="94" customFormat="1" x14ac:dyDescent="0.2">
      <c r="A1512" s="107"/>
      <c r="B1512" s="108"/>
      <c r="C1512" s="114"/>
      <c r="D1512" s="114"/>
    </row>
    <row r="1513" spans="1:4" s="94" customFormat="1" x14ac:dyDescent="0.2">
      <c r="A1513" s="112" t="s">
        <v>598</v>
      </c>
      <c r="B1513" s="115"/>
      <c r="C1513" s="114"/>
      <c r="D1513" s="114"/>
    </row>
    <row r="1514" spans="1:4" s="94" customFormat="1" x14ac:dyDescent="0.2">
      <c r="A1514" s="112" t="s">
        <v>241</v>
      </c>
      <c r="B1514" s="115"/>
      <c r="C1514" s="114"/>
      <c r="D1514" s="114"/>
    </row>
    <row r="1515" spans="1:4" s="94" customFormat="1" x14ac:dyDescent="0.2">
      <c r="A1515" s="112" t="s">
        <v>352</v>
      </c>
      <c r="B1515" s="115"/>
      <c r="C1515" s="114"/>
      <c r="D1515" s="114"/>
    </row>
    <row r="1516" spans="1:4" s="94" customFormat="1" x14ac:dyDescent="0.2">
      <c r="A1516" s="112" t="s">
        <v>529</v>
      </c>
      <c r="B1516" s="115"/>
      <c r="C1516" s="114"/>
      <c r="D1516" s="114"/>
    </row>
    <row r="1517" spans="1:4" s="94" customFormat="1" x14ac:dyDescent="0.2">
      <c r="A1517" s="112"/>
      <c r="B1517" s="143"/>
      <c r="C1517" s="131"/>
      <c r="D1517" s="131"/>
    </row>
    <row r="1518" spans="1:4" s="94" customFormat="1" x14ac:dyDescent="0.2">
      <c r="A1518" s="110">
        <v>410000</v>
      </c>
      <c r="B1518" s="111" t="s">
        <v>87</v>
      </c>
      <c r="C1518" s="109">
        <f t="shared" ref="C1518" si="341">C1519+C1524</f>
        <v>1734400</v>
      </c>
      <c r="D1518" s="109">
        <f t="shared" ref="D1518" si="342">D1519+D1524</f>
        <v>0</v>
      </c>
    </row>
    <row r="1519" spans="1:4" s="94" customFormat="1" x14ac:dyDescent="0.2">
      <c r="A1519" s="110">
        <v>411000</v>
      </c>
      <c r="B1519" s="111" t="s">
        <v>200</v>
      </c>
      <c r="C1519" s="109">
        <f t="shared" ref="C1519" si="343">SUM(C1520:C1523)</f>
        <v>965000</v>
      </c>
      <c r="D1519" s="109">
        <f t="shared" ref="D1519" si="344">SUM(D1520:D1523)</f>
        <v>0</v>
      </c>
    </row>
    <row r="1520" spans="1:4" s="94" customFormat="1" x14ac:dyDescent="0.2">
      <c r="A1520" s="112">
        <v>411100</v>
      </c>
      <c r="B1520" s="113" t="s">
        <v>88</v>
      </c>
      <c r="C1520" s="114">
        <v>910000</v>
      </c>
      <c r="D1520" s="122">
        <v>0</v>
      </c>
    </row>
    <row r="1521" spans="1:4" s="94" customFormat="1" ht="40.5" x14ac:dyDescent="0.2">
      <c r="A1521" s="112">
        <v>411200</v>
      </c>
      <c r="B1521" s="113" t="s">
        <v>213</v>
      </c>
      <c r="C1521" s="114">
        <v>40000</v>
      </c>
      <c r="D1521" s="122">
        <v>0</v>
      </c>
    </row>
    <row r="1522" spans="1:4" s="94" customFormat="1" ht="40.5" x14ac:dyDescent="0.2">
      <c r="A1522" s="112">
        <v>411300</v>
      </c>
      <c r="B1522" s="113" t="s">
        <v>89</v>
      </c>
      <c r="C1522" s="114">
        <v>10000</v>
      </c>
      <c r="D1522" s="122">
        <v>0</v>
      </c>
    </row>
    <row r="1523" spans="1:4" s="94" customFormat="1" x14ac:dyDescent="0.2">
      <c r="A1523" s="112">
        <v>411400</v>
      </c>
      <c r="B1523" s="113" t="s">
        <v>90</v>
      </c>
      <c r="C1523" s="114">
        <v>5000</v>
      </c>
      <c r="D1523" s="122">
        <v>0</v>
      </c>
    </row>
    <row r="1524" spans="1:4" s="94" customFormat="1" x14ac:dyDescent="0.2">
      <c r="A1524" s="110">
        <v>412000</v>
      </c>
      <c r="B1524" s="115" t="s">
        <v>205</v>
      </c>
      <c r="C1524" s="109">
        <f>SUM(C1525:C1534)</f>
        <v>769400</v>
      </c>
      <c r="D1524" s="109">
        <f>SUM(D1525:D1534)</f>
        <v>0</v>
      </c>
    </row>
    <row r="1525" spans="1:4" s="94" customFormat="1" x14ac:dyDescent="0.2">
      <c r="A1525" s="112">
        <v>412100</v>
      </c>
      <c r="B1525" s="113" t="s">
        <v>91</v>
      </c>
      <c r="C1525" s="114">
        <v>30000</v>
      </c>
      <c r="D1525" s="122">
        <v>0</v>
      </c>
    </row>
    <row r="1526" spans="1:4" s="94" customFormat="1" ht="40.5" x14ac:dyDescent="0.2">
      <c r="A1526" s="112">
        <v>412200</v>
      </c>
      <c r="B1526" s="113" t="s">
        <v>214</v>
      </c>
      <c r="C1526" s="114">
        <v>38000</v>
      </c>
      <c r="D1526" s="122">
        <v>0</v>
      </c>
    </row>
    <row r="1527" spans="1:4" s="94" customFormat="1" x14ac:dyDescent="0.2">
      <c r="A1527" s="112">
        <v>412300</v>
      </c>
      <c r="B1527" s="113" t="s">
        <v>92</v>
      </c>
      <c r="C1527" s="114">
        <v>7000</v>
      </c>
      <c r="D1527" s="122">
        <v>0</v>
      </c>
    </row>
    <row r="1528" spans="1:4" s="94" customFormat="1" x14ac:dyDescent="0.2">
      <c r="A1528" s="112">
        <v>412500</v>
      </c>
      <c r="B1528" s="113" t="s">
        <v>94</v>
      </c>
      <c r="C1528" s="114">
        <v>7000</v>
      </c>
      <c r="D1528" s="122">
        <v>0</v>
      </c>
    </row>
    <row r="1529" spans="1:4" s="94" customFormat="1" x14ac:dyDescent="0.2">
      <c r="A1529" s="112">
        <v>412600</v>
      </c>
      <c r="B1529" s="113" t="s">
        <v>215</v>
      </c>
      <c r="C1529" s="114">
        <v>54400</v>
      </c>
      <c r="D1529" s="122">
        <v>0</v>
      </c>
    </row>
    <row r="1530" spans="1:4" s="94" customFormat="1" x14ac:dyDescent="0.2">
      <c r="A1530" s="112">
        <v>412700</v>
      </c>
      <c r="B1530" s="113" t="s">
        <v>202</v>
      </c>
      <c r="C1530" s="114">
        <v>30000</v>
      </c>
      <c r="D1530" s="122">
        <v>0</v>
      </c>
    </row>
    <row r="1531" spans="1:4" s="94" customFormat="1" x14ac:dyDescent="0.2">
      <c r="A1531" s="112">
        <v>412700</v>
      </c>
      <c r="B1531" s="113" t="s">
        <v>599</v>
      </c>
      <c r="C1531" s="114">
        <v>600000</v>
      </c>
      <c r="D1531" s="122">
        <v>0</v>
      </c>
    </row>
    <row r="1532" spans="1:4" s="94" customFormat="1" x14ac:dyDescent="0.2">
      <c r="A1532" s="112">
        <v>412900</v>
      </c>
      <c r="B1532" s="117" t="s">
        <v>530</v>
      </c>
      <c r="C1532" s="114">
        <v>499.99999999999994</v>
      </c>
      <c r="D1532" s="122">
        <v>0</v>
      </c>
    </row>
    <row r="1533" spans="1:4" s="94" customFormat="1" x14ac:dyDescent="0.2">
      <c r="A1533" s="112">
        <v>412900</v>
      </c>
      <c r="B1533" s="117" t="s">
        <v>313</v>
      </c>
      <c r="C1533" s="114">
        <v>600</v>
      </c>
      <c r="D1533" s="122">
        <v>0</v>
      </c>
    </row>
    <row r="1534" spans="1:4" s="94" customFormat="1" x14ac:dyDescent="0.2">
      <c r="A1534" s="112">
        <v>412900</v>
      </c>
      <c r="B1534" s="117" t="s">
        <v>315</v>
      </c>
      <c r="C1534" s="114">
        <v>1900</v>
      </c>
      <c r="D1534" s="122">
        <v>0</v>
      </c>
    </row>
    <row r="1535" spans="1:4" s="94" customFormat="1" x14ac:dyDescent="0.2">
      <c r="A1535" s="110">
        <v>510000</v>
      </c>
      <c r="B1535" s="115" t="s">
        <v>151</v>
      </c>
      <c r="C1535" s="109">
        <f>C1536+C1538</f>
        <v>11500</v>
      </c>
      <c r="D1535" s="109">
        <f>D1536+D1538</f>
        <v>0</v>
      </c>
    </row>
    <row r="1536" spans="1:4" s="94" customFormat="1" x14ac:dyDescent="0.2">
      <c r="A1536" s="110">
        <v>511000</v>
      </c>
      <c r="B1536" s="115" t="s">
        <v>152</v>
      </c>
      <c r="C1536" s="109">
        <f>SUM(C1537:C1537)</f>
        <v>10000</v>
      </c>
      <c r="D1536" s="109">
        <f>SUM(D1537:D1537)</f>
        <v>0</v>
      </c>
    </row>
    <row r="1537" spans="1:4" s="94" customFormat="1" x14ac:dyDescent="0.2">
      <c r="A1537" s="112">
        <v>511300</v>
      </c>
      <c r="B1537" s="113" t="s">
        <v>155</v>
      </c>
      <c r="C1537" s="114">
        <v>10000</v>
      </c>
      <c r="D1537" s="122">
        <v>0</v>
      </c>
    </row>
    <row r="1538" spans="1:4" s="119" customFormat="1" x14ac:dyDescent="0.2">
      <c r="A1538" s="110">
        <v>516000</v>
      </c>
      <c r="B1538" s="115" t="s">
        <v>162</v>
      </c>
      <c r="C1538" s="109">
        <f t="shared" ref="C1538:D1538" si="345">C1539</f>
        <v>1500</v>
      </c>
      <c r="D1538" s="109">
        <f t="shared" si="345"/>
        <v>0</v>
      </c>
    </row>
    <row r="1539" spans="1:4" s="94" customFormat="1" x14ac:dyDescent="0.2">
      <c r="A1539" s="112">
        <v>516100</v>
      </c>
      <c r="B1539" s="113" t="s">
        <v>162</v>
      </c>
      <c r="C1539" s="114">
        <v>1500</v>
      </c>
      <c r="D1539" s="122">
        <v>0</v>
      </c>
    </row>
    <row r="1540" spans="1:4" s="119" customFormat="1" x14ac:dyDescent="0.2">
      <c r="A1540" s="110">
        <v>630000</v>
      </c>
      <c r="B1540" s="115" t="s">
        <v>190</v>
      </c>
      <c r="C1540" s="109">
        <f>0+C1541</f>
        <v>0</v>
      </c>
      <c r="D1540" s="109">
        <f>0+D1541</f>
        <v>0</v>
      </c>
    </row>
    <row r="1541" spans="1:4" s="119" customFormat="1" x14ac:dyDescent="0.2">
      <c r="A1541" s="110">
        <v>638000</v>
      </c>
      <c r="B1541" s="115" t="s">
        <v>126</v>
      </c>
      <c r="C1541" s="109">
        <f t="shared" ref="C1541:D1541" si="346">C1542</f>
        <v>0</v>
      </c>
      <c r="D1541" s="109">
        <f t="shared" si="346"/>
        <v>0</v>
      </c>
    </row>
    <row r="1542" spans="1:4" s="94" customFormat="1" x14ac:dyDescent="0.2">
      <c r="A1542" s="112">
        <v>638100</v>
      </c>
      <c r="B1542" s="113" t="s">
        <v>195</v>
      </c>
      <c r="C1542" s="114">
        <v>0</v>
      </c>
      <c r="D1542" s="122">
        <v>0</v>
      </c>
    </row>
    <row r="1543" spans="1:4" s="94" customFormat="1" x14ac:dyDescent="0.2">
      <c r="A1543" s="153"/>
      <c r="B1543" s="147" t="s">
        <v>229</v>
      </c>
      <c r="C1543" s="151">
        <f>C1518+C1535+C1540</f>
        <v>1745900</v>
      </c>
      <c r="D1543" s="151">
        <f>D1518+D1535+D1540</f>
        <v>0</v>
      </c>
    </row>
    <row r="1544" spans="1:4" s="94" customFormat="1" x14ac:dyDescent="0.2">
      <c r="A1544" s="130"/>
      <c r="B1544" s="108"/>
      <c r="C1544" s="114"/>
      <c r="D1544" s="114"/>
    </row>
    <row r="1545" spans="1:4" s="94" customFormat="1" x14ac:dyDescent="0.2">
      <c r="A1545" s="107"/>
      <c r="B1545" s="108"/>
      <c r="C1545" s="114"/>
      <c r="D1545" s="114"/>
    </row>
    <row r="1546" spans="1:4" s="94" customFormat="1" x14ac:dyDescent="0.2">
      <c r="A1546" s="112" t="s">
        <v>600</v>
      </c>
      <c r="B1546" s="115"/>
      <c r="C1546" s="114"/>
      <c r="D1546" s="114"/>
    </row>
    <row r="1547" spans="1:4" s="94" customFormat="1" x14ac:dyDescent="0.2">
      <c r="A1547" s="112" t="s">
        <v>242</v>
      </c>
      <c r="B1547" s="115"/>
      <c r="C1547" s="114"/>
      <c r="D1547" s="114"/>
    </row>
    <row r="1548" spans="1:4" s="94" customFormat="1" x14ac:dyDescent="0.2">
      <c r="A1548" s="112" t="s">
        <v>342</v>
      </c>
      <c r="B1548" s="115"/>
      <c r="C1548" s="114"/>
      <c r="D1548" s="114"/>
    </row>
    <row r="1549" spans="1:4" s="94" customFormat="1" x14ac:dyDescent="0.2">
      <c r="A1549" s="112" t="s">
        <v>529</v>
      </c>
      <c r="B1549" s="115"/>
      <c r="C1549" s="114"/>
      <c r="D1549" s="114"/>
    </row>
    <row r="1550" spans="1:4" s="94" customFormat="1" x14ac:dyDescent="0.2">
      <c r="A1550" s="112"/>
      <c r="B1550" s="123"/>
      <c r="C1550" s="131"/>
      <c r="D1550" s="131"/>
    </row>
    <row r="1551" spans="1:4" s="94" customFormat="1" x14ac:dyDescent="0.2">
      <c r="A1551" s="110">
        <v>410000</v>
      </c>
      <c r="B1551" s="111" t="s">
        <v>87</v>
      </c>
      <c r="C1551" s="109">
        <f>C1552+C1557+0</f>
        <v>1978999.9966666666</v>
      </c>
      <c r="D1551" s="109">
        <f>D1552+D1557+0</f>
        <v>0</v>
      </c>
    </row>
    <row r="1552" spans="1:4" s="94" customFormat="1" x14ac:dyDescent="0.2">
      <c r="A1552" s="110">
        <v>411000</v>
      </c>
      <c r="B1552" s="111" t="s">
        <v>200</v>
      </c>
      <c r="C1552" s="109">
        <f t="shared" ref="C1552" si="347">SUM(C1553:C1556)</f>
        <v>1508999.9966666666</v>
      </c>
      <c r="D1552" s="109">
        <f t="shared" ref="D1552" si="348">SUM(D1553:D1556)</f>
        <v>0</v>
      </c>
    </row>
    <row r="1553" spans="1:4" s="94" customFormat="1" x14ac:dyDescent="0.2">
      <c r="A1553" s="112">
        <v>411100</v>
      </c>
      <c r="B1553" s="113" t="s">
        <v>88</v>
      </c>
      <c r="C1553" s="114">
        <v>1414000</v>
      </c>
      <c r="D1553" s="122">
        <v>0</v>
      </c>
    </row>
    <row r="1554" spans="1:4" s="94" customFormat="1" ht="40.5" x14ac:dyDescent="0.2">
      <c r="A1554" s="112">
        <v>411200</v>
      </c>
      <c r="B1554" s="113" t="s">
        <v>213</v>
      </c>
      <c r="C1554" s="114">
        <v>45000</v>
      </c>
      <c r="D1554" s="122">
        <v>0</v>
      </c>
    </row>
    <row r="1555" spans="1:4" s="94" customFormat="1" ht="40.5" x14ac:dyDescent="0.2">
      <c r="A1555" s="112">
        <v>411300</v>
      </c>
      <c r="B1555" s="113" t="s">
        <v>89</v>
      </c>
      <c r="C1555" s="114">
        <v>30000</v>
      </c>
      <c r="D1555" s="122">
        <v>0</v>
      </c>
    </row>
    <row r="1556" spans="1:4" s="94" customFormat="1" x14ac:dyDescent="0.2">
      <c r="A1556" s="112">
        <v>411400</v>
      </c>
      <c r="B1556" s="113" t="s">
        <v>90</v>
      </c>
      <c r="C1556" s="114">
        <v>19999.996666666666</v>
      </c>
      <c r="D1556" s="122">
        <v>0</v>
      </c>
    </row>
    <row r="1557" spans="1:4" s="94" customFormat="1" x14ac:dyDescent="0.2">
      <c r="A1557" s="110">
        <v>412000</v>
      </c>
      <c r="B1557" s="115" t="s">
        <v>205</v>
      </c>
      <c r="C1557" s="109">
        <f>SUM(C1558:C1565)</f>
        <v>470000</v>
      </c>
      <c r="D1557" s="109">
        <f>SUM(D1558:D1565)</f>
        <v>0</v>
      </c>
    </row>
    <row r="1558" spans="1:4" s="94" customFormat="1" ht="40.5" x14ac:dyDescent="0.2">
      <c r="A1558" s="112">
        <v>412200</v>
      </c>
      <c r="B1558" s="113" t="s">
        <v>214</v>
      </c>
      <c r="C1558" s="114">
        <v>90000</v>
      </c>
      <c r="D1558" s="122">
        <v>0</v>
      </c>
    </row>
    <row r="1559" spans="1:4" s="94" customFormat="1" x14ac:dyDescent="0.2">
      <c r="A1559" s="112">
        <v>412300</v>
      </c>
      <c r="B1559" s="113" t="s">
        <v>92</v>
      </c>
      <c r="C1559" s="114">
        <v>20000</v>
      </c>
      <c r="D1559" s="122">
        <v>0</v>
      </c>
    </row>
    <row r="1560" spans="1:4" s="94" customFormat="1" x14ac:dyDescent="0.2">
      <c r="A1560" s="112">
        <v>412500</v>
      </c>
      <c r="B1560" s="113" t="s">
        <v>94</v>
      </c>
      <c r="C1560" s="114">
        <v>10000</v>
      </c>
      <c r="D1560" s="122">
        <v>0</v>
      </c>
    </row>
    <row r="1561" spans="1:4" s="94" customFormat="1" x14ac:dyDescent="0.2">
      <c r="A1561" s="112">
        <v>412600</v>
      </c>
      <c r="B1561" s="113" t="s">
        <v>215</v>
      </c>
      <c r="C1561" s="114">
        <v>60000</v>
      </c>
      <c r="D1561" s="122">
        <v>0</v>
      </c>
    </row>
    <row r="1562" spans="1:4" s="94" customFormat="1" x14ac:dyDescent="0.2">
      <c r="A1562" s="112">
        <v>412700</v>
      </c>
      <c r="B1562" s="113" t="s">
        <v>202</v>
      </c>
      <c r="C1562" s="114">
        <v>42000</v>
      </c>
      <c r="D1562" s="122">
        <v>0</v>
      </c>
    </row>
    <row r="1563" spans="1:4" s="94" customFormat="1" x14ac:dyDescent="0.2">
      <c r="A1563" s="112">
        <v>412900</v>
      </c>
      <c r="B1563" s="117" t="s">
        <v>295</v>
      </c>
      <c r="C1563" s="114">
        <v>240000</v>
      </c>
      <c r="D1563" s="122">
        <v>0</v>
      </c>
    </row>
    <row r="1564" spans="1:4" s="94" customFormat="1" x14ac:dyDescent="0.2">
      <c r="A1564" s="112">
        <v>412900</v>
      </c>
      <c r="B1564" s="117" t="s">
        <v>313</v>
      </c>
      <c r="C1564" s="114">
        <v>3999.9999999999995</v>
      </c>
      <c r="D1564" s="122">
        <v>0</v>
      </c>
    </row>
    <row r="1565" spans="1:4" s="94" customFormat="1" x14ac:dyDescent="0.2">
      <c r="A1565" s="112">
        <v>412900</v>
      </c>
      <c r="B1565" s="117" t="s">
        <v>315</v>
      </c>
      <c r="C1565" s="114">
        <v>4000</v>
      </c>
      <c r="D1565" s="122">
        <v>0</v>
      </c>
    </row>
    <row r="1566" spans="1:4" s="94" customFormat="1" x14ac:dyDescent="0.2">
      <c r="A1566" s="110">
        <v>510000</v>
      </c>
      <c r="B1566" s="115" t="s">
        <v>151</v>
      </c>
      <c r="C1566" s="109">
        <f>C1567+C1569</f>
        <v>17000</v>
      </c>
      <c r="D1566" s="109">
        <f>D1567+D1569</f>
        <v>0</v>
      </c>
    </row>
    <row r="1567" spans="1:4" s="94" customFormat="1" x14ac:dyDescent="0.2">
      <c r="A1567" s="110">
        <v>511000</v>
      </c>
      <c r="B1567" s="111" t="s">
        <v>152</v>
      </c>
      <c r="C1567" s="109">
        <f>SUM(C1568:C1568)</f>
        <v>10000</v>
      </c>
      <c r="D1567" s="109">
        <f>SUM(D1568:D1568)</f>
        <v>0</v>
      </c>
    </row>
    <row r="1568" spans="1:4" s="94" customFormat="1" x14ac:dyDescent="0.2">
      <c r="A1568" s="112">
        <v>511300</v>
      </c>
      <c r="B1568" s="113" t="s">
        <v>155</v>
      </c>
      <c r="C1568" s="114">
        <v>10000</v>
      </c>
      <c r="D1568" s="122">
        <v>0</v>
      </c>
    </row>
    <row r="1569" spans="1:4" s="119" customFormat="1" x14ac:dyDescent="0.2">
      <c r="A1569" s="110">
        <v>516000</v>
      </c>
      <c r="B1569" s="115" t="s">
        <v>162</v>
      </c>
      <c r="C1569" s="109">
        <f t="shared" ref="C1569:D1569" si="349">C1570</f>
        <v>7000</v>
      </c>
      <c r="D1569" s="109">
        <f t="shared" si="349"/>
        <v>0</v>
      </c>
    </row>
    <row r="1570" spans="1:4" s="94" customFormat="1" x14ac:dyDescent="0.2">
      <c r="A1570" s="112">
        <v>516100</v>
      </c>
      <c r="B1570" s="113" t="s">
        <v>162</v>
      </c>
      <c r="C1570" s="114">
        <v>7000</v>
      </c>
      <c r="D1570" s="122">
        <v>0</v>
      </c>
    </row>
    <row r="1571" spans="1:4" s="119" customFormat="1" x14ac:dyDescent="0.2">
      <c r="A1571" s="110">
        <v>630000</v>
      </c>
      <c r="B1571" s="115" t="s">
        <v>190</v>
      </c>
      <c r="C1571" s="109">
        <f>0+C1572</f>
        <v>10000</v>
      </c>
      <c r="D1571" s="109">
        <f>0+D1572</f>
        <v>0</v>
      </c>
    </row>
    <row r="1572" spans="1:4" s="119" customFormat="1" x14ac:dyDescent="0.2">
      <c r="A1572" s="110">
        <v>638000</v>
      </c>
      <c r="B1572" s="115" t="s">
        <v>126</v>
      </c>
      <c r="C1572" s="109">
        <f t="shared" ref="C1572:D1572" si="350">C1573</f>
        <v>10000</v>
      </c>
      <c r="D1572" s="109">
        <f t="shared" si="350"/>
        <v>0</v>
      </c>
    </row>
    <row r="1573" spans="1:4" s="94" customFormat="1" x14ac:dyDescent="0.2">
      <c r="A1573" s="112">
        <v>638100</v>
      </c>
      <c r="B1573" s="113" t="s">
        <v>195</v>
      </c>
      <c r="C1573" s="114">
        <v>10000</v>
      </c>
      <c r="D1573" s="122">
        <v>0</v>
      </c>
    </row>
    <row r="1574" spans="1:4" s="94" customFormat="1" x14ac:dyDescent="0.2">
      <c r="A1574" s="153"/>
      <c r="B1574" s="147" t="s">
        <v>229</v>
      </c>
      <c r="C1574" s="151">
        <f>C1551+C1566+C1571</f>
        <v>2005999.9966666666</v>
      </c>
      <c r="D1574" s="151">
        <f>D1551+D1566+D1571</f>
        <v>0</v>
      </c>
    </row>
    <row r="1575" spans="1:4" s="94" customFormat="1" x14ac:dyDescent="0.2">
      <c r="A1575" s="130"/>
      <c r="B1575" s="108"/>
      <c r="C1575" s="131"/>
      <c r="D1575" s="131"/>
    </row>
    <row r="1576" spans="1:4" s="94" customFormat="1" x14ac:dyDescent="0.2">
      <c r="A1576" s="107"/>
      <c r="B1576" s="108"/>
      <c r="C1576" s="114"/>
      <c r="D1576" s="114"/>
    </row>
    <row r="1577" spans="1:4" s="94" customFormat="1" x14ac:dyDescent="0.2">
      <c r="A1577" s="112" t="s">
        <v>601</v>
      </c>
      <c r="B1577" s="113"/>
      <c r="C1577" s="114"/>
      <c r="D1577" s="114"/>
    </row>
    <row r="1578" spans="1:4" s="94" customFormat="1" x14ac:dyDescent="0.2">
      <c r="A1578" s="112" t="s">
        <v>242</v>
      </c>
      <c r="B1578" s="113"/>
      <c r="C1578" s="114"/>
      <c r="D1578" s="114"/>
    </row>
    <row r="1579" spans="1:4" s="94" customFormat="1" x14ac:dyDescent="0.2">
      <c r="A1579" s="112" t="s">
        <v>352</v>
      </c>
      <c r="B1579" s="115"/>
      <c r="C1579" s="114"/>
      <c r="D1579" s="114"/>
    </row>
    <row r="1580" spans="1:4" s="94" customFormat="1" x14ac:dyDescent="0.2">
      <c r="A1580" s="112" t="s">
        <v>529</v>
      </c>
      <c r="B1580" s="115"/>
      <c r="C1580" s="114"/>
      <c r="D1580" s="114"/>
    </row>
    <row r="1581" spans="1:4" s="94" customFormat="1" x14ac:dyDescent="0.2">
      <c r="A1581" s="112"/>
      <c r="B1581" s="143"/>
      <c r="C1581" s="131"/>
      <c r="D1581" s="131"/>
    </row>
    <row r="1582" spans="1:4" s="94" customFormat="1" x14ac:dyDescent="0.2">
      <c r="A1582" s="110">
        <v>410000</v>
      </c>
      <c r="B1582" s="111" t="s">
        <v>87</v>
      </c>
      <c r="C1582" s="109">
        <f t="shared" ref="C1582" si="351">C1583+C1588</f>
        <v>3657300</v>
      </c>
      <c r="D1582" s="109">
        <f t="shared" ref="D1582" si="352">D1583+D1588</f>
        <v>0</v>
      </c>
    </row>
    <row r="1583" spans="1:4" s="94" customFormat="1" x14ac:dyDescent="0.2">
      <c r="A1583" s="110">
        <v>411000</v>
      </c>
      <c r="B1583" s="111" t="s">
        <v>200</v>
      </c>
      <c r="C1583" s="109">
        <f t="shared" ref="C1583" si="353">SUM(C1584:C1587)</f>
        <v>3415700</v>
      </c>
      <c r="D1583" s="109">
        <f t="shared" ref="D1583" si="354">SUM(D1584:D1587)</f>
        <v>0</v>
      </c>
    </row>
    <row r="1584" spans="1:4" s="94" customFormat="1" x14ac:dyDescent="0.2">
      <c r="A1584" s="112">
        <v>411100</v>
      </c>
      <c r="B1584" s="113" t="s">
        <v>88</v>
      </c>
      <c r="C1584" s="114">
        <v>3190000</v>
      </c>
      <c r="D1584" s="122">
        <v>0</v>
      </c>
    </row>
    <row r="1585" spans="1:4" s="94" customFormat="1" ht="40.5" x14ac:dyDescent="0.2">
      <c r="A1585" s="112">
        <v>411200</v>
      </c>
      <c r="B1585" s="113" t="s">
        <v>213</v>
      </c>
      <c r="C1585" s="114">
        <v>135000</v>
      </c>
      <c r="D1585" s="122">
        <v>0</v>
      </c>
    </row>
    <row r="1586" spans="1:4" s="94" customFormat="1" ht="40.5" x14ac:dyDescent="0.2">
      <c r="A1586" s="112">
        <v>411300</v>
      </c>
      <c r="B1586" s="113" t="s">
        <v>89</v>
      </c>
      <c r="C1586" s="114">
        <v>65700</v>
      </c>
      <c r="D1586" s="122">
        <v>0</v>
      </c>
    </row>
    <row r="1587" spans="1:4" s="94" customFormat="1" x14ac:dyDescent="0.2">
      <c r="A1587" s="112">
        <v>411400</v>
      </c>
      <c r="B1587" s="113" t="s">
        <v>90</v>
      </c>
      <c r="C1587" s="114">
        <v>25000</v>
      </c>
      <c r="D1587" s="122">
        <v>0</v>
      </c>
    </row>
    <row r="1588" spans="1:4" s="94" customFormat="1" x14ac:dyDescent="0.2">
      <c r="A1588" s="110">
        <v>412000</v>
      </c>
      <c r="B1588" s="115" t="s">
        <v>205</v>
      </c>
      <c r="C1588" s="109">
        <f>SUM(C1589:C1597)</f>
        <v>241600</v>
      </c>
      <c r="D1588" s="109">
        <f>SUM(D1589:D1597)</f>
        <v>0</v>
      </c>
    </row>
    <row r="1589" spans="1:4" s="94" customFormat="1" x14ac:dyDescent="0.2">
      <c r="A1589" s="120">
        <v>412100</v>
      </c>
      <c r="B1589" s="113" t="s">
        <v>91</v>
      </c>
      <c r="C1589" s="114">
        <v>1200</v>
      </c>
      <c r="D1589" s="122">
        <v>0</v>
      </c>
    </row>
    <row r="1590" spans="1:4" s="94" customFormat="1" ht="40.5" x14ac:dyDescent="0.2">
      <c r="A1590" s="112">
        <v>412200</v>
      </c>
      <c r="B1590" s="113" t="s">
        <v>214</v>
      </c>
      <c r="C1590" s="114">
        <v>100000</v>
      </c>
      <c r="D1590" s="122">
        <v>0</v>
      </c>
    </row>
    <row r="1591" spans="1:4" s="94" customFormat="1" x14ac:dyDescent="0.2">
      <c r="A1591" s="112">
        <v>412300</v>
      </c>
      <c r="B1591" s="113" t="s">
        <v>92</v>
      </c>
      <c r="C1591" s="114">
        <v>88000</v>
      </c>
      <c r="D1591" s="122">
        <v>0</v>
      </c>
    </row>
    <row r="1592" spans="1:4" s="94" customFormat="1" x14ac:dyDescent="0.2">
      <c r="A1592" s="112">
        <v>412500</v>
      </c>
      <c r="B1592" s="113" t="s">
        <v>94</v>
      </c>
      <c r="C1592" s="114">
        <v>12000</v>
      </c>
      <c r="D1592" s="122">
        <v>0</v>
      </c>
    </row>
    <row r="1593" spans="1:4" s="94" customFormat="1" x14ac:dyDescent="0.2">
      <c r="A1593" s="112">
        <v>412600</v>
      </c>
      <c r="B1593" s="113" t="s">
        <v>215</v>
      </c>
      <c r="C1593" s="114">
        <v>10000</v>
      </c>
      <c r="D1593" s="122">
        <v>0</v>
      </c>
    </row>
    <row r="1594" spans="1:4" s="94" customFormat="1" x14ac:dyDescent="0.2">
      <c r="A1594" s="112">
        <v>412700</v>
      </c>
      <c r="B1594" s="113" t="s">
        <v>202</v>
      </c>
      <c r="C1594" s="114">
        <v>25000</v>
      </c>
      <c r="D1594" s="122">
        <v>0</v>
      </c>
    </row>
    <row r="1595" spans="1:4" s="94" customFormat="1" x14ac:dyDescent="0.2">
      <c r="A1595" s="112">
        <v>412900</v>
      </c>
      <c r="B1595" s="117" t="s">
        <v>313</v>
      </c>
      <c r="C1595" s="114">
        <v>1100</v>
      </c>
      <c r="D1595" s="122">
        <v>0</v>
      </c>
    </row>
    <row r="1596" spans="1:4" s="94" customFormat="1" x14ac:dyDescent="0.2">
      <c r="A1596" s="112">
        <v>412900</v>
      </c>
      <c r="B1596" s="117" t="s">
        <v>314</v>
      </c>
      <c r="C1596" s="114">
        <v>1300</v>
      </c>
      <c r="D1596" s="122">
        <v>0</v>
      </c>
    </row>
    <row r="1597" spans="1:4" s="94" customFormat="1" x14ac:dyDescent="0.2">
      <c r="A1597" s="112">
        <v>412900</v>
      </c>
      <c r="B1597" s="113" t="s">
        <v>297</v>
      </c>
      <c r="C1597" s="114">
        <v>3000</v>
      </c>
      <c r="D1597" s="122">
        <v>0</v>
      </c>
    </row>
    <row r="1598" spans="1:4" s="94" customFormat="1" x14ac:dyDescent="0.2">
      <c r="A1598" s="110">
        <v>510000</v>
      </c>
      <c r="B1598" s="115" t="s">
        <v>151</v>
      </c>
      <c r="C1598" s="109">
        <f>C1599+C1601</f>
        <v>22500</v>
      </c>
      <c r="D1598" s="109">
        <f>D1599+D1601</f>
        <v>0</v>
      </c>
    </row>
    <row r="1599" spans="1:4" s="94" customFormat="1" x14ac:dyDescent="0.2">
      <c r="A1599" s="110">
        <v>511000</v>
      </c>
      <c r="B1599" s="115" t="s">
        <v>152</v>
      </c>
      <c r="C1599" s="109">
        <f>SUM(C1600:C1600)</f>
        <v>20000</v>
      </c>
      <c r="D1599" s="109">
        <f>SUM(D1600:D1600)</f>
        <v>0</v>
      </c>
    </row>
    <row r="1600" spans="1:4" s="94" customFormat="1" x14ac:dyDescent="0.2">
      <c r="A1600" s="112">
        <v>511300</v>
      </c>
      <c r="B1600" s="113" t="s">
        <v>155</v>
      </c>
      <c r="C1600" s="114">
        <v>20000</v>
      </c>
      <c r="D1600" s="122">
        <v>0</v>
      </c>
    </row>
    <row r="1601" spans="1:4" s="119" customFormat="1" x14ac:dyDescent="0.2">
      <c r="A1601" s="110">
        <v>516000</v>
      </c>
      <c r="B1601" s="115" t="s">
        <v>162</v>
      </c>
      <c r="C1601" s="109">
        <f t="shared" ref="C1601:D1601" si="355">C1602</f>
        <v>2500</v>
      </c>
      <c r="D1601" s="109">
        <f t="shared" si="355"/>
        <v>0</v>
      </c>
    </row>
    <row r="1602" spans="1:4" s="94" customFormat="1" x14ac:dyDescent="0.2">
      <c r="A1602" s="112">
        <v>516100</v>
      </c>
      <c r="B1602" s="113" t="s">
        <v>162</v>
      </c>
      <c r="C1602" s="114">
        <v>2500</v>
      </c>
      <c r="D1602" s="122">
        <v>0</v>
      </c>
    </row>
    <row r="1603" spans="1:4" s="119" customFormat="1" x14ac:dyDescent="0.2">
      <c r="A1603" s="110">
        <v>630000</v>
      </c>
      <c r="B1603" s="115" t="s">
        <v>190</v>
      </c>
      <c r="C1603" s="109">
        <f>0+C1604</f>
        <v>40000</v>
      </c>
      <c r="D1603" s="109">
        <f>0+D1604</f>
        <v>0</v>
      </c>
    </row>
    <row r="1604" spans="1:4" s="119" customFormat="1" x14ac:dyDescent="0.2">
      <c r="A1604" s="110">
        <v>638000</v>
      </c>
      <c r="B1604" s="115" t="s">
        <v>126</v>
      </c>
      <c r="C1604" s="109">
        <f t="shared" ref="C1604:D1604" si="356">C1605</f>
        <v>40000</v>
      </c>
      <c r="D1604" s="109">
        <f t="shared" si="356"/>
        <v>0</v>
      </c>
    </row>
    <row r="1605" spans="1:4" s="94" customFormat="1" x14ac:dyDescent="0.2">
      <c r="A1605" s="112">
        <v>638100</v>
      </c>
      <c r="B1605" s="113" t="s">
        <v>195</v>
      </c>
      <c r="C1605" s="114">
        <v>40000</v>
      </c>
      <c r="D1605" s="122">
        <v>0</v>
      </c>
    </row>
    <row r="1606" spans="1:4" s="94" customFormat="1" x14ac:dyDescent="0.2">
      <c r="A1606" s="153"/>
      <c r="B1606" s="147" t="s">
        <v>229</v>
      </c>
      <c r="C1606" s="151">
        <f>C1582+C1598+C1603</f>
        <v>3719800</v>
      </c>
      <c r="D1606" s="151">
        <f>D1582+D1598+D1603</f>
        <v>0</v>
      </c>
    </row>
    <row r="1607" spans="1:4" s="94" customFormat="1" x14ac:dyDescent="0.2">
      <c r="A1607" s="130"/>
      <c r="B1607" s="108"/>
      <c r="C1607" s="131"/>
      <c r="D1607" s="131"/>
    </row>
    <row r="1608" spans="1:4" s="94" customFormat="1" x14ac:dyDescent="0.2">
      <c r="A1608" s="107"/>
      <c r="B1608" s="108"/>
      <c r="C1608" s="114"/>
      <c r="D1608" s="114"/>
    </row>
    <row r="1609" spans="1:4" s="94" customFormat="1" x14ac:dyDescent="0.2">
      <c r="A1609" s="112" t="s">
        <v>602</v>
      </c>
      <c r="B1609" s="115"/>
      <c r="C1609" s="114"/>
      <c r="D1609" s="114"/>
    </row>
    <row r="1610" spans="1:4" s="94" customFormat="1" x14ac:dyDescent="0.2">
      <c r="A1610" s="112" t="s">
        <v>242</v>
      </c>
      <c r="B1610" s="115"/>
      <c r="C1610" s="114"/>
      <c r="D1610" s="114"/>
    </row>
    <row r="1611" spans="1:4" s="94" customFormat="1" x14ac:dyDescent="0.2">
      <c r="A1611" s="112" t="s">
        <v>367</v>
      </c>
      <c r="B1611" s="115"/>
      <c r="C1611" s="114"/>
      <c r="D1611" s="114"/>
    </row>
    <row r="1612" spans="1:4" s="94" customFormat="1" x14ac:dyDescent="0.2">
      <c r="A1612" s="112" t="s">
        <v>529</v>
      </c>
      <c r="B1612" s="115"/>
      <c r="C1612" s="114"/>
      <c r="D1612" s="114"/>
    </row>
    <row r="1613" spans="1:4" s="94" customFormat="1" x14ac:dyDescent="0.2">
      <c r="A1613" s="112"/>
      <c r="B1613" s="143"/>
      <c r="C1613" s="131"/>
      <c r="D1613" s="131"/>
    </row>
    <row r="1614" spans="1:4" s="94" customFormat="1" x14ac:dyDescent="0.2">
      <c r="A1614" s="110">
        <v>410000</v>
      </c>
      <c r="B1614" s="111" t="s">
        <v>87</v>
      </c>
      <c r="C1614" s="109">
        <f t="shared" ref="C1614" si="357">C1615+C1620</f>
        <v>1078300</v>
      </c>
      <c r="D1614" s="109">
        <f t="shared" ref="D1614" si="358">D1615+D1620</f>
        <v>0</v>
      </c>
    </row>
    <row r="1615" spans="1:4" s="94" customFormat="1" x14ac:dyDescent="0.2">
      <c r="A1615" s="110">
        <v>411000</v>
      </c>
      <c r="B1615" s="111" t="s">
        <v>200</v>
      </c>
      <c r="C1615" s="109">
        <f t="shared" ref="C1615" si="359">SUM(C1616:C1619)</f>
        <v>1009300</v>
      </c>
      <c r="D1615" s="109">
        <f t="shared" ref="D1615" si="360">SUM(D1616:D1619)</f>
        <v>0</v>
      </c>
    </row>
    <row r="1616" spans="1:4" s="94" customFormat="1" x14ac:dyDescent="0.2">
      <c r="A1616" s="112">
        <v>411100</v>
      </c>
      <c r="B1616" s="113" t="s">
        <v>88</v>
      </c>
      <c r="C1616" s="114">
        <v>943800</v>
      </c>
      <c r="D1616" s="122">
        <v>0</v>
      </c>
    </row>
    <row r="1617" spans="1:4" s="94" customFormat="1" ht="40.5" x14ac:dyDescent="0.2">
      <c r="A1617" s="112">
        <v>411200</v>
      </c>
      <c r="B1617" s="113" t="s">
        <v>213</v>
      </c>
      <c r="C1617" s="114">
        <v>54700</v>
      </c>
      <c r="D1617" s="122">
        <v>0</v>
      </c>
    </row>
    <row r="1618" spans="1:4" s="94" customFormat="1" ht="40.5" x14ac:dyDescent="0.2">
      <c r="A1618" s="112">
        <v>411300</v>
      </c>
      <c r="B1618" s="113" t="s">
        <v>89</v>
      </c>
      <c r="C1618" s="114">
        <v>8000</v>
      </c>
      <c r="D1618" s="122">
        <v>0</v>
      </c>
    </row>
    <row r="1619" spans="1:4" s="94" customFormat="1" x14ac:dyDescent="0.2">
      <c r="A1619" s="112">
        <v>411400</v>
      </c>
      <c r="B1619" s="113" t="s">
        <v>90</v>
      </c>
      <c r="C1619" s="114">
        <v>2800</v>
      </c>
      <c r="D1619" s="122">
        <v>0</v>
      </c>
    </row>
    <row r="1620" spans="1:4" s="94" customFormat="1" x14ac:dyDescent="0.2">
      <c r="A1620" s="110">
        <v>412000</v>
      </c>
      <c r="B1620" s="115" t="s">
        <v>205</v>
      </c>
      <c r="C1620" s="109">
        <f>SUM(C1621:C1629)</f>
        <v>69000</v>
      </c>
      <c r="D1620" s="109">
        <f>SUM(D1621:D1629)</f>
        <v>0</v>
      </c>
    </row>
    <row r="1621" spans="1:4" s="94" customFormat="1" ht="40.5" x14ac:dyDescent="0.2">
      <c r="A1621" s="112">
        <v>412200</v>
      </c>
      <c r="B1621" s="113" t="s">
        <v>214</v>
      </c>
      <c r="C1621" s="114">
        <v>31000</v>
      </c>
      <c r="D1621" s="122">
        <v>0</v>
      </c>
    </row>
    <row r="1622" spans="1:4" s="94" customFormat="1" x14ac:dyDescent="0.2">
      <c r="A1622" s="112">
        <v>412300</v>
      </c>
      <c r="B1622" s="113" t="s">
        <v>92</v>
      </c>
      <c r="C1622" s="114">
        <v>5700</v>
      </c>
      <c r="D1622" s="122">
        <v>0</v>
      </c>
    </row>
    <row r="1623" spans="1:4" s="94" customFormat="1" x14ac:dyDescent="0.2">
      <c r="A1623" s="112">
        <v>412500</v>
      </c>
      <c r="B1623" s="113" t="s">
        <v>94</v>
      </c>
      <c r="C1623" s="114">
        <v>5900</v>
      </c>
      <c r="D1623" s="122">
        <v>0</v>
      </c>
    </row>
    <row r="1624" spans="1:4" s="94" customFormat="1" x14ac:dyDescent="0.2">
      <c r="A1624" s="112">
        <v>412600</v>
      </c>
      <c r="B1624" s="113" t="s">
        <v>215</v>
      </c>
      <c r="C1624" s="114">
        <v>15000</v>
      </c>
      <c r="D1624" s="122">
        <v>0</v>
      </c>
    </row>
    <row r="1625" spans="1:4" s="94" customFormat="1" x14ac:dyDescent="0.2">
      <c r="A1625" s="112">
        <v>412700</v>
      </c>
      <c r="B1625" s="113" t="s">
        <v>202</v>
      </c>
      <c r="C1625" s="114">
        <v>6300</v>
      </c>
      <c r="D1625" s="122">
        <v>0</v>
      </c>
    </row>
    <row r="1626" spans="1:4" s="94" customFormat="1" x14ac:dyDescent="0.2">
      <c r="A1626" s="112">
        <v>412900</v>
      </c>
      <c r="B1626" s="117" t="s">
        <v>313</v>
      </c>
      <c r="C1626" s="114">
        <v>1400</v>
      </c>
      <c r="D1626" s="122">
        <v>0</v>
      </c>
    </row>
    <row r="1627" spans="1:4" s="94" customFormat="1" x14ac:dyDescent="0.2">
      <c r="A1627" s="112">
        <v>412900</v>
      </c>
      <c r="B1627" s="117" t="s">
        <v>314</v>
      </c>
      <c r="C1627" s="114">
        <v>1400</v>
      </c>
      <c r="D1627" s="122">
        <v>0</v>
      </c>
    </row>
    <row r="1628" spans="1:4" s="94" customFormat="1" x14ac:dyDescent="0.2">
      <c r="A1628" s="112">
        <v>412900</v>
      </c>
      <c r="B1628" s="117" t="s">
        <v>315</v>
      </c>
      <c r="C1628" s="114">
        <v>1999.9999999999998</v>
      </c>
      <c r="D1628" s="122">
        <v>0</v>
      </c>
    </row>
    <row r="1629" spans="1:4" s="94" customFormat="1" x14ac:dyDescent="0.2">
      <c r="A1629" s="112">
        <v>412900</v>
      </c>
      <c r="B1629" s="113" t="s">
        <v>297</v>
      </c>
      <c r="C1629" s="114">
        <v>300</v>
      </c>
      <c r="D1629" s="122">
        <v>0</v>
      </c>
    </row>
    <row r="1630" spans="1:4" s="94" customFormat="1" x14ac:dyDescent="0.2">
      <c r="A1630" s="110">
        <v>510000</v>
      </c>
      <c r="B1630" s="115" t="s">
        <v>151</v>
      </c>
      <c r="C1630" s="109">
        <f>C1631+0</f>
        <v>5000</v>
      </c>
      <c r="D1630" s="109">
        <f>D1631+0</f>
        <v>0</v>
      </c>
    </row>
    <row r="1631" spans="1:4" s="94" customFormat="1" x14ac:dyDescent="0.2">
      <c r="A1631" s="110">
        <v>511000</v>
      </c>
      <c r="B1631" s="115" t="s">
        <v>152</v>
      </c>
      <c r="C1631" s="109">
        <f t="shared" ref="C1631" si="361">SUM(C1632:C1632)</f>
        <v>5000</v>
      </c>
      <c r="D1631" s="109">
        <f t="shared" ref="D1631" si="362">SUM(D1632:D1632)</f>
        <v>0</v>
      </c>
    </row>
    <row r="1632" spans="1:4" s="94" customFormat="1" x14ac:dyDescent="0.2">
      <c r="A1632" s="112">
        <v>511300</v>
      </c>
      <c r="B1632" s="113" t="s">
        <v>155</v>
      </c>
      <c r="C1632" s="114">
        <v>5000</v>
      </c>
      <c r="D1632" s="122">
        <v>0</v>
      </c>
    </row>
    <row r="1633" spans="1:4" s="119" customFormat="1" x14ac:dyDescent="0.2">
      <c r="A1633" s="110">
        <v>630000</v>
      </c>
      <c r="B1633" s="115" t="s">
        <v>190</v>
      </c>
      <c r="C1633" s="109">
        <f>0+C1634</f>
        <v>2000</v>
      </c>
      <c r="D1633" s="109">
        <f>0+D1634</f>
        <v>0</v>
      </c>
    </row>
    <row r="1634" spans="1:4" s="119" customFormat="1" x14ac:dyDescent="0.2">
      <c r="A1634" s="110">
        <v>638000</v>
      </c>
      <c r="B1634" s="115" t="s">
        <v>126</v>
      </c>
      <c r="C1634" s="109">
        <f t="shared" ref="C1634:D1634" si="363">C1635</f>
        <v>2000</v>
      </c>
      <c r="D1634" s="109">
        <f t="shared" si="363"/>
        <v>0</v>
      </c>
    </row>
    <row r="1635" spans="1:4" s="94" customFormat="1" x14ac:dyDescent="0.2">
      <c r="A1635" s="112">
        <v>638100</v>
      </c>
      <c r="B1635" s="113" t="s">
        <v>195</v>
      </c>
      <c r="C1635" s="114">
        <v>2000</v>
      </c>
      <c r="D1635" s="122">
        <v>0</v>
      </c>
    </row>
    <row r="1636" spans="1:4" s="119" customFormat="1" x14ac:dyDescent="0.2">
      <c r="A1636" s="156"/>
      <c r="B1636" s="115" t="s">
        <v>603</v>
      </c>
      <c r="C1636" s="109">
        <f>C1614+C1630+C1633</f>
        <v>1085300</v>
      </c>
      <c r="D1636" s="109">
        <f>D1614+D1630+D1633</f>
        <v>0</v>
      </c>
    </row>
    <row r="1637" spans="1:4" s="94" customFormat="1" x14ac:dyDescent="0.2">
      <c r="A1637" s="112"/>
      <c r="B1637" s="113"/>
      <c r="C1637" s="114"/>
      <c r="D1637" s="114"/>
    </row>
    <row r="1638" spans="1:4" s="94" customFormat="1" ht="48" customHeight="1" x14ac:dyDescent="0.2">
      <c r="A1638" s="222" t="s">
        <v>604</v>
      </c>
      <c r="B1638" s="222"/>
      <c r="C1638" s="222"/>
      <c r="D1638" s="222"/>
    </row>
    <row r="1639" spans="1:4" s="94" customFormat="1" x14ac:dyDescent="0.2">
      <c r="A1639" s="112" t="s">
        <v>242</v>
      </c>
      <c r="B1639" s="113"/>
      <c r="C1639" s="114"/>
      <c r="D1639" s="114"/>
    </row>
    <row r="1640" spans="1:4" s="94" customFormat="1" x14ac:dyDescent="0.2">
      <c r="A1640" s="112" t="s">
        <v>367</v>
      </c>
      <c r="B1640" s="113"/>
      <c r="C1640" s="114"/>
      <c r="D1640" s="114"/>
    </row>
    <row r="1641" spans="1:4" s="94" customFormat="1" x14ac:dyDescent="0.2">
      <c r="A1641" s="112" t="s">
        <v>605</v>
      </c>
      <c r="B1641" s="113"/>
      <c r="C1641" s="114"/>
      <c r="D1641" s="114"/>
    </row>
    <row r="1642" spans="1:4" s="94" customFormat="1" x14ac:dyDescent="0.2">
      <c r="A1642" s="112"/>
      <c r="B1642" s="113"/>
      <c r="C1642" s="114"/>
      <c r="D1642" s="114"/>
    </row>
    <row r="1643" spans="1:4" s="94" customFormat="1" x14ac:dyDescent="0.2">
      <c r="A1643" s="110">
        <v>410000</v>
      </c>
      <c r="B1643" s="111" t="s">
        <v>87</v>
      </c>
      <c r="C1643" s="109">
        <f t="shared" ref="C1643" si="364">C1644+C1649</f>
        <v>1982900</v>
      </c>
      <c r="D1643" s="109">
        <f t="shared" ref="D1643" si="365">D1644+D1649</f>
        <v>0</v>
      </c>
    </row>
    <row r="1644" spans="1:4" s="94" customFormat="1" x14ac:dyDescent="0.2">
      <c r="A1644" s="110">
        <v>411000</v>
      </c>
      <c r="B1644" s="111" t="s">
        <v>200</v>
      </c>
      <c r="C1644" s="109">
        <f t="shared" ref="C1644" si="366">SUM(C1645:C1648)</f>
        <v>1682900</v>
      </c>
      <c r="D1644" s="109">
        <f t="shared" ref="D1644" si="367">SUM(D1645:D1648)</f>
        <v>0</v>
      </c>
    </row>
    <row r="1645" spans="1:4" s="94" customFormat="1" x14ac:dyDescent="0.2">
      <c r="A1645" s="112">
        <v>411100</v>
      </c>
      <c r="B1645" s="113" t="s">
        <v>88</v>
      </c>
      <c r="C1645" s="114">
        <v>1577000</v>
      </c>
      <c r="D1645" s="122">
        <v>0</v>
      </c>
    </row>
    <row r="1646" spans="1:4" s="94" customFormat="1" ht="40.5" x14ac:dyDescent="0.2">
      <c r="A1646" s="112">
        <v>411200</v>
      </c>
      <c r="B1646" s="113" t="s">
        <v>213</v>
      </c>
      <c r="C1646" s="114">
        <v>70000</v>
      </c>
      <c r="D1646" s="122">
        <v>0</v>
      </c>
    </row>
    <row r="1647" spans="1:4" s="94" customFormat="1" ht="40.5" x14ac:dyDescent="0.2">
      <c r="A1647" s="112">
        <v>411300</v>
      </c>
      <c r="B1647" s="113" t="s">
        <v>89</v>
      </c>
      <c r="C1647" s="114">
        <v>16000</v>
      </c>
      <c r="D1647" s="122">
        <v>0</v>
      </c>
    </row>
    <row r="1648" spans="1:4" s="94" customFormat="1" x14ac:dyDescent="0.2">
      <c r="A1648" s="112">
        <v>411400</v>
      </c>
      <c r="B1648" s="113" t="s">
        <v>90</v>
      </c>
      <c r="C1648" s="114">
        <v>19900</v>
      </c>
      <c r="D1648" s="122">
        <v>0</v>
      </c>
    </row>
    <row r="1649" spans="1:4" s="94" customFormat="1" x14ac:dyDescent="0.2">
      <c r="A1649" s="110">
        <v>412000</v>
      </c>
      <c r="B1649" s="115" t="s">
        <v>205</v>
      </c>
      <c r="C1649" s="109">
        <f>SUM(C1650:C1658)</f>
        <v>300000</v>
      </c>
      <c r="D1649" s="109">
        <f>SUM(D1650:D1658)</f>
        <v>0</v>
      </c>
    </row>
    <row r="1650" spans="1:4" s="94" customFormat="1" ht="40.5" x14ac:dyDescent="0.2">
      <c r="A1650" s="112">
        <v>412200</v>
      </c>
      <c r="B1650" s="113" t="s">
        <v>214</v>
      </c>
      <c r="C1650" s="114">
        <v>70000</v>
      </c>
      <c r="D1650" s="122">
        <v>0</v>
      </c>
    </row>
    <row r="1651" spans="1:4" s="94" customFormat="1" x14ac:dyDescent="0.2">
      <c r="A1651" s="112">
        <v>412300</v>
      </c>
      <c r="B1651" s="113" t="s">
        <v>92</v>
      </c>
      <c r="C1651" s="114">
        <v>12000</v>
      </c>
      <c r="D1651" s="122">
        <v>0</v>
      </c>
    </row>
    <row r="1652" spans="1:4" s="94" customFormat="1" x14ac:dyDescent="0.2">
      <c r="A1652" s="112">
        <v>412500</v>
      </c>
      <c r="B1652" s="113" t="s">
        <v>94</v>
      </c>
      <c r="C1652" s="114">
        <v>20000</v>
      </c>
      <c r="D1652" s="122">
        <v>0</v>
      </c>
    </row>
    <row r="1653" spans="1:4" s="94" customFormat="1" x14ac:dyDescent="0.2">
      <c r="A1653" s="112">
        <v>412600</v>
      </c>
      <c r="B1653" s="113" t="s">
        <v>215</v>
      </c>
      <c r="C1653" s="114">
        <v>55000</v>
      </c>
      <c r="D1653" s="122">
        <v>0</v>
      </c>
    </row>
    <row r="1654" spans="1:4" s="94" customFormat="1" x14ac:dyDescent="0.2">
      <c r="A1654" s="112">
        <v>412700</v>
      </c>
      <c r="B1654" s="113" t="s">
        <v>202</v>
      </c>
      <c r="C1654" s="114">
        <v>128000</v>
      </c>
      <c r="D1654" s="122">
        <v>0</v>
      </c>
    </row>
    <row r="1655" spans="1:4" s="94" customFormat="1" x14ac:dyDescent="0.2">
      <c r="A1655" s="112">
        <v>412900</v>
      </c>
      <c r="B1655" s="117" t="s">
        <v>295</v>
      </c>
      <c r="C1655" s="114">
        <v>7800</v>
      </c>
      <c r="D1655" s="122">
        <v>0</v>
      </c>
    </row>
    <row r="1656" spans="1:4" s="94" customFormat="1" x14ac:dyDescent="0.2">
      <c r="A1656" s="112">
        <v>412900</v>
      </c>
      <c r="B1656" s="117" t="s">
        <v>313</v>
      </c>
      <c r="C1656" s="114">
        <v>1700</v>
      </c>
      <c r="D1656" s="122">
        <v>0</v>
      </c>
    </row>
    <row r="1657" spans="1:4" s="94" customFormat="1" x14ac:dyDescent="0.2">
      <c r="A1657" s="112">
        <v>412900</v>
      </c>
      <c r="B1657" s="117" t="s">
        <v>314</v>
      </c>
      <c r="C1657" s="114">
        <v>1500</v>
      </c>
      <c r="D1657" s="122">
        <v>0</v>
      </c>
    </row>
    <row r="1658" spans="1:4" s="94" customFormat="1" x14ac:dyDescent="0.2">
      <c r="A1658" s="112">
        <v>412900</v>
      </c>
      <c r="B1658" s="117" t="s">
        <v>315</v>
      </c>
      <c r="C1658" s="114">
        <v>4000</v>
      </c>
      <c r="D1658" s="122">
        <v>0</v>
      </c>
    </row>
    <row r="1659" spans="1:4" s="94" customFormat="1" x14ac:dyDescent="0.2">
      <c r="A1659" s="110">
        <v>510000</v>
      </c>
      <c r="B1659" s="115" t="s">
        <v>151</v>
      </c>
      <c r="C1659" s="109">
        <f t="shared" ref="C1659" si="368">C1660+C1663</f>
        <v>103000</v>
      </c>
      <c r="D1659" s="109">
        <f t="shared" ref="D1659" si="369">D1660+D1663</f>
        <v>0</v>
      </c>
    </row>
    <row r="1660" spans="1:4" s="94" customFormat="1" x14ac:dyDescent="0.2">
      <c r="A1660" s="110">
        <v>511000</v>
      </c>
      <c r="B1660" s="115" t="s">
        <v>152</v>
      </c>
      <c r="C1660" s="109">
        <f>SUM(C1661:C1662)</f>
        <v>100000</v>
      </c>
      <c r="D1660" s="109">
        <f t="shared" ref="D1660" si="370">SUM(D1661:D1662)</f>
        <v>0</v>
      </c>
    </row>
    <row r="1661" spans="1:4" s="94" customFormat="1" x14ac:dyDescent="0.2">
      <c r="A1661" s="112">
        <v>511300</v>
      </c>
      <c r="B1661" s="113" t="s">
        <v>155</v>
      </c>
      <c r="C1661" s="114">
        <v>100000</v>
      </c>
      <c r="D1661" s="122">
        <v>0</v>
      </c>
    </row>
    <row r="1662" spans="1:4" s="94" customFormat="1" x14ac:dyDescent="0.2">
      <c r="A1662" s="112">
        <v>511700</v>
      </c>
      <c r="B1662" s="113" t="s">
        <v>158</v>
      </c>
      <c r="C1662" s="114">
        <v>0</v>
      </c>
      <c r="D1662" s="122">
        <v>0</v>
      </c>
    </row>
    <row r="1663" spans="1:4" s="119" customFormat="1" x14ac:dyDescent="0.2">
      <c r="A1663" s="110">
        <v>516000</v>
      </c>
      <c r="B1663" s="115" t="s">
        <v>162</v>
      </c>
      <c r="C1663" s="109">
        <f t="shared" ref="C1663:D1663" si="371">C1664</f>
        <v>3000</v>
      </c>
      <c r="D1663" s="109">
        <f t="shared" si="371"/>
        <v>0</v>
      </c>
    </row>
    <row r="1664" spans="1:4" s="94" customFormat="1" x14ac:dyDescent="0.2">
      <c r="A1664" s="112">
        <v>516100</v>
      </c>
      <c r="B1664" s="113" t="s">
        <v>162</v>
      </c>
      <c r="C1664" s="114">
        <v>3000</v>
      </c>
      <c r="D1664" s="122">
        <v>0</v>
      </c>
    </row>
    <row r="1665" spans="1:4" s="119" customFormat="1" x14ac:dyDescent="0.2">
      <c r="A1665" s="110">
        <v>630000</v>
      </c>
      <c r="B1665" s="115" t="s">
        <v>190</v>
      </c>
      <c r="C1665" s="109">
        <f>0+C1666</f>
        <v>15000</v>
      </c>
      <c r="D1665" s="109">
        <f>0+D1666</f>
        <v>0</v>
      </c>
    </row>
    <row r="1666" spans="1:4" s="119" customFormat="1" x14ac:dyDescent="0.2">
      <c r="A1666" s="110">
        <v>638000</v>
      </c>
      <c r="B1666" s="115" t="s">
        <v>126</v>
      </c>
      <c r="C1666" s="109">
        <f t="shared" ref="C1666:D1666" si="372">C1667</f>
        <v>15000</v>
      </c>
      <c r="D1666" s="109">
        <f t="shared" si="372"/>
        <v>0</v>
      </c>
    </row>
    <row r="1667" spans="1:4" s="94" customFormat="1" x14ac:dyDescent="0.2">
      <c r="A1667" s="112">
        <v>638100</v>
      </c>
      <c r="B1667" s="113" t="s">
        <v>195</v>
      </c>
      <c r="C1667" s="114">
        <v>15000</v>
      </c>
      <c r="D1667" s="122">
        <v>0</v>
      </c>
    </row>
    <row r="1668" spans="1:4" s="94" customFormat="1" ht="40.5" x14ac:dyDescent="0.2">
      <c r="A1668" s="156"/>
      <c r="B1668" s="115" t="s">
        <v>606</v>
      </c>
      <c r="C1668" s="109">
        <f>C1643+C1659+C1665</f>
        <v>2100900</v>
      </c>
      <c r="D1668" s="109">
        <f>D1643+D1659+D1665</f>
        <v>0</v>
      </c>
    </row>
    <row r="1669" spans="1:4" s="94" customFormat="1" x14ac:dyDescent="0.2">
      <c r="A1669" s="153"/>
      <c r="B1669" s="147" t="s">
        <v>229</v>
      </c>
      <c r="C1669" s="151">
        <f>C1636+C1668</f>
        <v>3186200</v>
      </c>
      <c r="D1669" s="151">
        <f>D1636+D1668</f>
        <v>0</v>
      </c>
    </row>
    <row r="1670" spans="1:4" s="94" customFormat="1" x14ac:dyDescent="0.2">
      <c r="A1670" s="130"/>
      <c r="B1670" s="108"/>
      <c r="C1670" s="131"/>
      <c r="D1670" s="131"/>
    </row>
    <row r="1671" spans="1:4" s="94" customFormat="1" x14ac:dyDescent="0.2">
      <c r="A1671" s="107"/>
      <c r="B1671" s="108"/>
      <c r="C1671" s="114"/>
      <c r="D1671" s="114"/>
    </row>
    <row r="1672" spans="1:4" s="94" customFormat="1" x14ac:dyDescent="0.2">
      <c r="A1672" s="112" t="s">
        <v>607</v>
      </c>
      <c r="B1672" s="115"/>
      <c r="C1672" s="114"/>
      <c r="D1672" s="114"/>
    </row>
    <row r="1673" spans="1:4" s="94" customFormat="1" x14ac:dyDescent="0.2">
      <c r="A1673" s="112" t="s">
        <v>242</v>
      </c>
      <c r="B1673" s="115"/>
      <c r="C1673" s="114"/>
      <c r="D1673" s="114"/>
    </row>
    <row r="1674" spans="1:4" s="94" customFormat="1" x14ac:dyDescent="0.2">
      <c r="A1674" s="112" t="s">
        <v>368</v>
      </c>
      <c r="B1674" s="115"/>
      <c r="C1674" s="114"/>
      <c r="D1674" s="114"/>
    </row>
    <row r="1675" spans="1:4" s="94" customFormat="1" x14ac:dyDescent="0.2">
      <c r="A1675" s="112" t="s">
        <v>529</v>
      </c>
      <c r="B1675" s="115"/>
      <c r="C1675" s="114"/>
      <c r="D1675" s="114"/>
    </row>
    <row r="1676" spans="1:4" s="94" customFormat="1" x14ac:dyDescent="0.2">
      <c r="A1676" s="112"/>
      <c r="B1676" s="143"/>
      <c r="C1676" s="131"/>
      <c r="D1676" s="131"/>
    </row>
    <row r="1677" spans="1:4" s="94" customFormat="1" x14ac:dyDescent="0.2">
      <c r="A1677" s="110">
        <v>410000</v>
      </c>
      <c r="B1677" s="111" t="s">
        <v>87</v>
      </c>
      <c r="C1677" s="109">
        <f>C1678+C1683+C1694</f>
        <v>5832200</v>
      </c>
      <c r="D1677" s="109">
        <f>D1678+D1683+D1694</f>
        <v>0</v>
      </c>
    </row>
    <row r="1678" spans="1:4" s="94" customFormat="1" x14ac:dyDescent="0.2">
      <c r="A1678" s="110">
        <v>411000</v>
      </c>
      <c r="B1678" s="111" t="s">
        <v>200</v>
      </c>
      <c r="C1678" s="109">
        <f t="shared" ref="C1678" si="373">SUM(C1679:C1682)</f>
        <v>5356000</v>
      </c>
      <c r="D1678" s="109">
        <f t="shared" ref="D1678" si="374">SUM(D1679:D1682)</f>
        <v>0</v>
      </c>
    </row>
    <row r="1679" spans="1:4" s="94" customFormat="1" x14ac:dyDescent="0.2">
      <c r="A1679" s="112">
        <v>411100</v>
      </c>
      <c r="B1679" s="113" t="s">
        <v>88</v>
      </c>
      <c r="C1679" s="114">
        <v>4990000</v>
      </c>
      <c r="D1679" s="122">
        <v>0</v>
      </c>
    </row>
    <row r="1680" spans="1:4" s="94" customFormat="1" ht="40.5" x14ac:dyDescent="0.2">
      <c r="A1680" s="112">
        <v>411200</v>
      </c>
      <c r="B1680" s="113" t="s">
        <v>213</v>
      </c>
      <c r="C1680" s="114">
        <v>120000</v>
      </c>
      <c r="D1680" s="122">
        <v>0</v>
      </c>
    </row>
    <row r="1681" spans="1:4" s="94" customFormat="1" ht="40.5" x14ac:dyDescent="0.2">
      <c r="A1681" s="112">
        <v>411300</v>
      </c>
      <c r="B1681" s="113" t="s">
        <v>89</v>
      </c>
      <c r="C1681" s="114">
        <v>176000</v>
      </c>
      <c r="D1681" s="122">
        <v>0</v>
      </c>
    </row>
    <row r="1682" spans="1:4" s="94" customFormat="1" x14ac:dyDescent="0.2">
      <c r="A1682" s="112">
        <v>411400</v>
      </c>
      <c r="B1682" s="113" t="s">
        <v>90</v>
      </c>
      <c r="C1682" s="114">
        <v>70000</v>
      </c>
      <c r="D1682" s="122">
        <v>0</v>
      </c>
    </row>
    <row r="1683" spans="1:4" s="94" customFormat="1" x14ac:dyDescent="0.2">
      <c r="A1683" s="110">
        <v>412000</v>
      </c>
      <c r="B1683" s="115" t="s">
        <v>205</v>
      </c>
      <c r="C1683" s="109">
        <f>SUM(C1684:C1693)</f>
        <v>473200</v>
      </c>
      <c r="D1683" s="109">
        <f>SUM(D1684:D1693)</f>
        <v>0</v>
      </c>
    </row>
    <row r="1684" spans="1:4" s="94" customFormat="1" x14ac:dyDescent="0.2">
      <c r="A1684" s="112">
        <v>412100</v>
      </c>
      <c r="B1684" s="113" t="s">
        <v>91</v>
      </c>
      <c r="C1684" s="114">
        <v>50000</v>
      </c>
      <c r="D1684" s="122">
        <v>0</v>
      </c>
    </row>
    <row r="1685" spans="1:4" s="94" customFormat="1" ht="40.5" x14ac:dyDescent="0.2">
      <c r="A1685" s="112">
        <v>412200</v>
      </c>
      <c r="B1685" s="113" t="s">
        <v>214</v>
      </c>
      <c r="C1685" s="114">
        <v>206000</v>
      </c>
      <c r="D1685" s="122">
        <v>0</v>
      </c>
    </row>
    <row r="1686" spans="1:4" s="94" customFormat="1" x14ac:dyDescent="0.2">
      <c r="A1686" s="112">
        <v>412300</v>
      </c>
      <c r="B1686" s="113" t="s">
        <v>92</v>
      </c>
      <c r="C1686" s="114">
        <v>65000</v>
      </c>
      <c r="D1686" s="122">
        <v>0</v>
      </c>
    </row>
    <row r="1687" spans="1:4" s="94" customFormat="1" x14ac:dyDescent="0.2">
      <c r="A1687" s="112">
        <v>412500</v>
      </c>
      <c r="B1687" s="113" t="s">
        <v>94</v>
      </c>
      <c r="C1687" s="114">
        <v>30000</v>
      </c>
      <c r="D1687" s="122">
        <v>0</v>
      </c>
    </row>
    <row r="1688" spans="1:4" s="94" customFormat="1" x14ac:dyDescent="0.2">
      <c r="A1688" s="112">
        <v>412600</v>
      </c>
      <c r="B1688" s="113" t="s">
        <v>215</v>
      </c>
      <c r="C1688" s="114">
        <v>60000</v>
      </c>
      <c r="D1688" s="122">
        <v>0</v>
      </c>
    </row>
    <row r="1689" spans="1:4" s="94" customFormat="1" x14ac:dyDescent="0.2">
      <c r="A1689" s="112">
        <v>412700</v>
      </c>
      <c r="B1689" s="113" t="s">
        <v>202</v>
      </c>
      <c r="C1689" s="114">
        <v>30000</v>
      </c>
      <c r="D1689" s="122">
        <v>0</v>
      </c>
    </row>
    <row r="1690" spans="1:4" s="94" customFormat="1" x14ac:dyDescent="0.2">
      <c r="A1690" s="112">
        <v>412900</v>
      </c>
      <c r="B1690" s="117" t="s">
        <v>295</v>
      </c>
      <c r="C1690" s="114">
        <v>13000</v>
      </c>
      <c r="D1690" s="122">
        <v>0</v>
      </c>
    </row>
    <row r="1691" spans="1:4" s="94" customFormat="1" x14ac:dyDescent="0.2">
      <c r="A1691" s="112">
        <v>412900</v>
      </c>
      <c r="B1691" s="117" t="s">
        <v>313</v>
      </c>
      <c r="C1691" s="114">
        <v>1200</v>
      </c>
      <c r="D1691" s="122">
        <v>0</v>
      </c>
    </row>
    <row r="1692" spans="1:4" s="94" customFormat="1" x14ac:dyDescent="0.2">
      <c r="A1692" s="112">
        <v>412900</v>
      </c>
      <c r="B1692" s="117" t="s">
        <v>314</v>
      </c>
      <c r="C1692" s="114">
        <v>8000</v>
      </c>
      <c r="D1692" s="122">
        <v>0</v>
      </c>
    </row>
    <row r="1693" spans="1:4" s="94" customFormat="1" x14ac:dyDescent="0.2">
      <c r="A1693" s="112">
        <v>412900</v>
      </c>
      <c r="B1693" s="117" t="s">
        <v>315</v>
      </c>
      <c r="C1693" s="114">
        <v>10000</v>
      </c>
      <c r="D1693" s="122">
        <v>0</v>
      </c>
    </row>
    <row r="1694" spans="1:4" s="119" customFormat="1" ht="40.5" x14ac:dyDescent="0.2">
      <c r="A1694" s="110">
        <v>418000</v>
      </c>
      <c r="B1694" s="115" t="s">
        <v>209</v>
      </c>
      <c r="C1694" s="109">
        <f t="shared" ref="C1694:D1694" si="375">C1695</f>
        <v>3000</v>
      </c>
      <c r="D1694" s="109">
        <f t="shared" si="375"/>
        <v>0</v>
      </c>
    </row>
    <row r="1695" spans="1:4" s="94" customFormat="1" x14ac:dyDescent="0.2">
      <c r="A1695" s="112">
        <v>418400</v>
      </c>
      <c r="B1695" s="113" t="s">
        <v>146</v>
      </c>
      <c r="C1695" s="114">
        <v>3000</v>
      </c>
      <c r="D1695" s="122">
        <v>0</v>
      </c>
    </row>
    <row r="1696" spans="1:4" s="94" customFormat="1" x14ac:dyDescent="0.2">
      <c r="A1696" s="110">
        <v>510000</v>
      </c>
      <c r="B1696" s="115" t="s">
        <v>151</v>
      </c>
      <c r="C1696" s="109">
        <f>C1697+C1699</f>
        <v>16500</v>
      </c>
      <c r="D1696" s="109">
        <f>D1697+D1699</f>
        <v>0</v>
      </c>
    </row>
    <row r="1697" spans="1:4" s="94" customFormat="1" x14ac:dyDescent="0.2">
      <c r="A1697" s="110">
        <v>511000</v>
      </c>
      <c r="B1697" s="115" t="s">
        <v>152</v>
      </c>
      <c r="C1697" s="109">
        <f>SUM(C1698:C1698)</f>
        <v>10000</v>
      </c>
      <c r="D1697" s="109">
        <f>SUM(D1698:D1698)</f>
        <v>0</v>
      </c>
    </row>
    <row r="1698" spans="1:4" s="94" customFormat="1" x14ac:dyDescent="0.2">
      <c r="A1698" s="112">
        <v>511300</v>
      </c>
      <c r="B1698" s="113" t="s">
        <v>155</v>
      </c>
      <c r="C1698" s="114">
        <v>10000</v>
      </c>
      <c r="D1698" s="122">
        <v>0</v>
      </c>
    </row>
    <row r="1699" spans="1:4" s="94" customFormat="1" x14ac:dyDescent="0.2">
      <c r="A1699" s="110">
        <v>516000</v>
      </c>
      <c r="B1699" s="115" t="s">
        <v>162</v>
      </c>
      <c r="C1699" s="161">
        <f t="shared" ref="C1699:D1699" si="376">C1700</f>
        <v>6500</v>
      </c>
      <c r="D1699" s="161">
        <f t="shared" si="376"/>
        <v>0</v>
      </c>
    </row>
    <row r="1700" spans="1:4" s="94" customFormat="1" x14ac:dyDescent="0.2">
      <c r="A1700" s="112">
        <v>516100</v>
      </c>
      <c r="B1700" s="113" t="s">
        <v>162</v>
      </c>
      <c r="C1700" s="114">
        <v>6500</v>
      </c>
      <c r="D1700" s="122">
        <v>0</v>
      </c>
    </row>
    <row r="1701" spans="1:4" s="119" customFormat="1" x14ac:dyDescent="0.2">
      <c r="A1701" s="110">
        <v>630000</v>
      </c>
      <c r="B1701" s="115" t="s">
        <v>190</v>
      </c>
      <c r="C1701" s="109">
        <f>0+C1702</f>
        <v>226000</v>
      </c>
      <c r="D1701" s="109">
        <f>0+D1702</f>
        <v>0</v>
      </c>
    </row>
    <row r="1702" spans="1:4" s="119" customFormat="1" x14ac:dyDescent="0.2">
      <c r="A1702" s="110">
        <v>638000</v>
      </c>
      <c r="B1702" s="115" t="s">
        <v>126</v>
      </c>
      <c r="C1702" s="109">
        <f t="shared" ref="C1702:D1702" si="377">C1703</f>
        <v>226000</v>
      </c>
      <c r="D1702" s="109">
        <f t="shared" si="377"/>
        <v>0</v>
      </c>
    </row>
    <row r="1703" spans="1:4" s="94" customFormat="1" x14ac:dyDescent="0.2">
      <c r="A1703" s="112">
        <v>638100</v>
      </c>
      <c r="B1703" s="113" t="s">
        <v>195</v>
      </c>
      <c r="C1703" s="114">
        <v>226000</v>
      </c>
      <c r="D1703" s="122">
        <v>0</v>
      </c>
    </row>
    <row r="1704" spans="1:4" s="94" customFormat="1" x14ac:dyDescent="0.2">
      <c r="A1704" s="153"/>
      <c r="B1704" s="147" t="s">
        <v>229</v>
      </c>
      <c r="C1704" s="151">
        <f>C1677+C1696+C1701+0</f>
        <v>6074700</v>
      </c>
      <c r="D1704" s="151">
        <f>D1677+D1696+D1701+0</f>
        <v>0</v>
      </c>
    </row>
    <row r="1705" spans="1:4" s="94" customFormat="1" x14ac:dyDescent="0.2">
      <c r="A1705" s="104"/>
      <c r="B1705" s="115"/>
      <c r="C1705" s="114"/>
      <c r="D1705" s="114"/>
    </row>
    <row r="1706" spans="1:4" s="94" customFormat="1" x14ac:dyDescent="0.2">
      <c r="A1706" s="107"/>
      <c r="B1706" s="108"/>
      <c r="C1706" s="114"/>
      <c r="D1706" s="114"/>
    </row>
    <row r="1707" spans="1:4" s="94" customFormat="1" x14ac:dyDescent="0.2">
      <c r="A1707" s="112" t="s">
        <v>608</v>
      </c>
      <c r="B1707" s="115"/>
      <c r="C1707" s="114"/>
      <c r="D1707" s="114"/>
    </row>
    <row r="1708" spans="1:4" s="94" customFormat="1" x14ac:dyDescent="0.2">
      <c r="A1708" s="112" t="s">
        <v>242</v>
      </c>
      <c r="B1708" s="115"/>
      <c r="C1708" s="114"/>
      <c r="D1708" s="114"/>
    </row>
    <row r="1709" spans="1:4" s="94" customFormat="1" x14ac:dyDescent="0.2">
      <c r="A1709" s="112" t="s">
        <v>364</v>
      </c>
      <c r="B1709" s="115"/>
      <c r="C1709" s="114"/>
      <c r="D1709" s="114"/>
    </row>
    <row r="1710" spans="1:4" s="94" customFormat="1" x14ac:dyDescent="0.2">
      <c r="A1710" s="112" t="s">
        <v>529</v>
      </c>
      <c r="B1710" s="115"/>
      <c r="C1710" s="114"/>
      <c r="D1710" s="114"/>
    </row>
    <row r="1711" spans="1:4" s="94" customFormat="1" x14ac:dyDescent="0.2">
      <c r="A1711" s="112"/>
      <c r="B1711" s="143"/>
      <c r="C1711" s="131"/>
      <c r="D1711" s="131"/>
    </row>
    <row r="1712" spans="1:4" s="94" customFormat="1" x14ac:dyDescent="0.2">
      <c r="A1712" s="110">
        <v>410000</v>
      </c>
      <c r="B1712" s="111" t="s">
        <v>87</v>
      </c>
      <c r="C1712" s="109">
        <f t="shared" ref="C1712" si="378">C1713+C1718</f>
        <v>601000</v>
      </c>
      <c r="D1712" s="109">
        <f t="shared" ref="D1712" si="379">D1713+D1718</f>
        <v>0</v>
      </c>
    </row>
    <row r="1713" spans="1:4" s="94" customFormat="1" x14ac:dyDescent="0.2">
      <c r="A1713" s="110">
        <v>411000</v>
      </c>
      <c r="B1713" s="111" t="s">
        <v>200</v>
      </c>
      <c r="C1713" s="109">
        <f t="shared" ref="C1713" si="380">SUM(C1714:C1717)</f>
        <v>493700</v>
      </c>
      <c r="D1713" s="109">
        <f t="shared" ref="D1713" si="381">SUM(D1714:D1717)</f>
        <v>0</v>
      </c>
    </row>
    <row r="1714" spans="1:4" s="94" customFormat="1" x14ac:dyDescent="0.2">
      <c r="A1714" s="112">
        <v>411100</v>
      </c>
      <c r="B1714" s="113" t="s">
        <v>88</v>
      </c>
      <c r="C1714" s="114">
        <v>464000</v>
      </c>
      <c r="D1714" s="122">
        <v>0</v>
      </c>
    </row>
    <row r="1715" spans="1:4" s="94" customFormat="1" ht="40.5" x14ac:dyDescent="0.2">
      <c r="A1715" s="112">
        <v>411200</v>
      </c>
      <c r="B1715" s="113" t="s">
        <v>213</v>
      </c>
      <c r="C1715" s="114">
        <v>13000</v>
      </c>
      <c r="D1715" s="122">
        <v>0</v>
      </c>
    </row>
    <row r="1716" spans="1:4" s="94" customFormat="1" ht="40.5" x14ac:dyDescent="0.2">
      <c r="A1716" s="112">
        <v>411300</v>
      </c>
      <c r="B1716" s="113" t="s">
        <v>89</v>
      </c>
      <c r="C1716" s="114">
        <v>8700</v>
      </c>
      <c r="D1716" s="122">
        <v>0</v>
      </c>
    </row>
    <row r="1717" spans="1:4" s="94" customFormat="1" x14ac:dyDescent="0.2">
      <c r="A1717" s="112">
        <v>411400</v>
      </c>
      <c r="B1717" s="113" t="s">
        <v>90</v>
      </c>
      <c r="C1717" s="114">
        <v>8000</v>
      </c>
      <c r="D1717" s="122">
        <v>0</v>
      </c>
    </row>
    <row r="1718" spans="1:4" s="94" customFormat="1" x14ac:dyDescent="0.2">
      <c r="A1718" s="110">
        <v>412000</v>
      </c>
      <c r="B1718" s="115" t="s">
        <v>205</v>
      </c>
      <c r="C1718" s="109">
        <f>SUM(C1719:C1729)</f>
        <v>107300</v>
      </c>
      <c r="D1718" s="109">
        <f>SUM(D1719:D1729)</f>
        <v>0</v>
      </c>
    </row>
    <row r="1719" spans="1:4" s="94" customFormat="1" x14ac:dyDescent="0.2">
      <c r="A1719" s="112">
        <v>412100</v>
      </c>
      <c r="B1719" s="113" t="s">
        <v>91</v>
      </c>
      <c r="C1719" s="114">
        <v>999.99999999999977</v>
      </c>
      <c r="D1719" s="122">
        <v>0</v>
      </c>
    </row>
    <row r="1720" spans="1:4" s="94" customFormat="1" ht="40.5" x14ac:dyDescent="0.2">
      <c r="A1720" s="112">
        <v>412200</v>
      </c>
      <c r="B1720" s="113" t="s">
        <v>214</v>
      </c>
      <c r="C1720" s="114">
        <v>33000</v>
      </c>
      <c r="D1720" s="122">
        <v>0</v>
      </c>
    </row>
    <row r="1721" spans="1:4" s="94" customFormat="1" x14ac:dyDescent="0.2">
      <c r="A1721" s="112">
        <v>412300</v>
      </c>
      <c r="B1721" s="113" t="s">
        <v>92</v>
      </c>
      <c r="C1721" s="114">
        <v>5500</v>
      </c>
      <c r="D1721" s="122">
        <v>0</v>
      </c>
    </row>
    <row r="1722" spans="1:4" s="94" customFormat="1" x14ac:dyDescent="0.2">
      <c r="A1722" s="112">
        <v>412500</v>
      </c>
      <c r="B1722" s="113" t="s">
        <v>94</v>
      </c>
      <c r="C1722" s="114">
        <v>4000</v>
      </c>
      <c r="D1722" s="122">
        <v>0</v>
      </c>
    </row>
    <row r="1723" spans="1:4" s="94" customFormat="1" x14ac:dyDescent="0.2">
      <c r="A1723" s="112">
        <v>412600</v>
      </c>
      <c r="B1723" s="113" t="s">
        <v>215</v>
      </c>
      <c r="C1723" s="114">
        <v>7500</v>
      </c>
      <c r="D1723" s="122">
        <v>0</v>
      </c>
    </row>
    <row r="1724" spans="1:4" s="94" customFormat="1" x14ac:dyDescent="0.2">
      <c r="A1724" s="112">
        <v>412700</v>
      </c>
      <c r="B1724" s="113" t="s">
        <v>202</v>
      </c>
      <c r="C1724" s="114">
        <v>10500</v>
      </c>
      <c r="D1724" s="122">
        <v>0</v>
      </c>
    </row>
    <row r="1725" spans="1:4" s="94" customFormat="1" x14ac:dyDescent="0.2">
      <c r="A1725" s="112">
        <v>412900</v>
      </c>
      <c r="B1725" s="117" t="s">
        <v>530</v>
      </c>
      <c r="C1725" s="114">
        <v>500</v>
      </c>
      <c r="D1725" s="122">
        <v>0</v>
      </c>
    </row>
    <row r="1726" spans="1:4" s="94" customFormat="1" x14ac:dyDescent="0.2">
      <c r="A1726" s="112">
        <v>412900</v>
      </c>
      <c r="B1726" s="117" t="s">
        <v>295</v>
      </c>
      <c r="C1726" s="114">
        <v>42000</v>
      </c>
      <c r="D1726" s="122">
        <v>0</v>
      </c>
    </row>
    <row r="1727" spans="1:4" s="94" customFormat="1" x14ac:dyDescent="0.2">
      <c r="A1727" s="112">
        <v>412900</v>
      </c>
      <c r="B1727" s="117" t="s">
        <v>313</v>
      </c>
      <c r="C1727" s="114">
        <v>1000</v>
      </c>
      <c r="D1727" s="122">
        <v>0</v>
      </c>
    </row>
    <row r="1728" spans="1:4" s="94" customFormat="1" x14ac:dyDescent="0.2">
      <c r="A1728" s="112">
        <v>412900</v>
      </c>
      <c r="B1728" s="117" t="s">
        <v>314</v>
      </c>
      <c r="C1728" s="114">
        <v>1500</v>
      </c>
      <c r="D1728" s="122">
        <v>0</v>
      </c>
    </row>
    <row r="1729" spans="1:4" s="94" customFormat="1" x14ac:dyDescent="0.2">
      <c r="A1729" s="112">
        <v>412900</v>
      </c>
      <c r="B1729" s="117" t="s">
        <v>315</v>
      </c>
      <c r="C1729" s="114">
        <v>800</v>
      </c>
      <c r="D1729" s="122">
        <v>0</v>
      </c>
    </row>
    <row r="1730" spans="1:4" s="119" customFormat="1" x14ac:dyDescent="0.2">
      <c r="A1730" s="110">
        <v>510000</v>
      </c>
      <c r="B1730" s="115" t="s">
        <v>151</v>
      </c>
      <c r="C1730" s="109">
        <f>C1731+C1733</f>
        <v>3500</v>
      </c>
      <c r="D1730" s="109">
        <f>D1731+D1733</f>
        <v>0</v>
      </c>
    </row>
    <row r="1731" spans="1:4" s="119" customFormat="1" x14ac:dyDescent="0.2">
      <c r="A1731" s="110">
        <v>511000</v>
      </c>
      <c r="B1731" s="115" t="s">
        <v>152</v>
      </c>
      <c r="C1731" s="109">
        <f>C1732+0</f>
        <v>3000</v>
      </c>
      <c r="D1731" s="109">
        <f>D1732+0</f>
        <v>0</v>
      </c>
    </row>
    <row r="1732" spans="1:4" s="94" customFormat="1" x14ac:dyDescent="0.2">
      <c r="A1732" s="112">
        <v>511300</v>
      </c>
      <c r="B1732" s="113" t="s">
        <v>155</v>
      </c>
      <c r="C1732" s="114">
        <v>3000</v>
      </c>
      <c r="D1732" s="122">
        <v>0</v>
      </c>
    </row>
    <row r="1733" spans="1:4" s="119" customFormat="1" x14ac:dyDescent="0.2">
      <c r="A1733" s="110">
        <v>516000</v>
      </c>
      <c r="B1733" s="115" t="s">
        <v>162</v>
      </c>
      <c r="C1733" s="109">
        <f t="shared" ref="C1733" si="382">C1734</f>
        <v>500</v>
      </c>
      <c r="D1733" s="109">
        <f t="shared" ref="D1733" si="383">D1734</f>
        <v>0</v>
      </c>
    </row>
    <row r="1734" spans="1:4" s="94" customFormat="1" x14ac:dyDescent="0.2">
      <c r="A1734" s="112">
        <v>516100</v>
      </c>
      <c r="B1734" s="113" t="s">
        <v>162</v>
      </c>
      <c r="C1734" s="114">
        <v>500</v>
      </c>
      <c r="D1734" s="122">
        <v>0</v>
      </c>
    </row>
    <row r="1735" spans="1:4" s="119" customFormat="1" x14ac:dyDescent="0.2">
      <c r="A1735" s="110">
        <v>630000</v>
      </c>
      <c r="B1735" s="115" t="s">
        <v>190</v>
      </c>
      <c r="C1735" s="109">
        <f t="shared" ref="C1735" si="384">C1736+C1738</f>
        <v>0</v>
      </c>
      <c r="D1735" s="109">
        <f t="shared" ref="D1735" si="385">D1736+D1738</f>
        <v>0</v>
      </c>
    </row>
    <row r="1736" spans="1:4" s="119" customFormat="1" x14ac:dyDescent="0.2">
      <c r="A1736" s="110">
        <v>631000</v>
      </c>
      <c r="B1736" s="115" t="s">
        <v>125</v>
      </c>
      <c r="C1736" s="109">
        <f t="shared" ref="C1736" si="386">C1737</f>
        <v>0</v>
      </c>
      <c r="D1736" s="109">
        <f t="shared" ref="D1736" si="387">D1737</f>
        <v>0</v>
      </c>
    </row>
    <row r="1737" spans="1:4" s="94" customFormat="1" x14ac:dyDescent="0.2">
      <c r="A1737" s="120">
        <v>631900</v>
      </c>
      <c r="B1737" s="113" t="s">
        <v>329</v>
      </c>
      <c r="C1737" s="114">
        <v>0</v>
      </c>
      <c r="D1737" s="122">
        <v>0</v>
      </c>
    </row>
    <row r="1738" spans="1:4" s="119" customFormat="1" x14ac:dyDescent="0.2">
      <c r="A1738" s="110">
        <v>638000</v>
      </c>
      <c r="B1738" s="115" t="s">
        <v>126</v>
      </c>
      <c r="C1738" s="109">
        <f t="shared" ref="C1738:D1738" si="388">C1739</f>
        <v>0</v>
      </c>
      <c r="D1738" s="109">
        <f t="shared" si="388"/>
        <v>0</v>
      </c>
    </row>
    <row r="1739" spans="1:4" s="94" customFormat="1" x14ac:dyDescent="0.2">
      <c r="A1739" s="112">
        <v>638100</v>
      </c>
      <c r="B1739" s="113" t="s">
        <v>195</v>
      </c>
      <c r="C1739" s="114">
        <v>0</v>
      </c>
      <c r="D1739" s="122">
        <v>0</v>
      </c>
    </row>
    <row r="1740" spans="1:4" s="94" customFormat="1" x14ac:dyDescent="0.2">
      <c r="A1740" s="153"/>
      <c r="B1740" s="147" t="s">
        <v>229</v>
      </c>
      <c r="C1740" s="151">
        <f>C1712+C1730+C1735</f>
        <v>604500</v>
      </c>
      <c r="D1740" s="151">
        <f>D1712+D1730+D1735</f>
        <v>0</v>
      </c>
    </row>
    <row r="1741" spans="1:4" s="94" customFormat="1" x14ac:dyDescent="0.2">
      <c r="A1741" s="130"/>
      <c r="B1741" s="108"/>
      <c r="C1741" s="131"/>
      <c r="D1741" s="131"/>
    </row>
    <row r="1742" spans="1:4" s="94" customFormat="1" x14ac:dyDescent="0.2">
      <c r="A1742" s="107"/>
      <c r="B1742" s="108"/>
      <c r="C1742" s="114"/>
      <c r="D1742" s="114"/>
    </row>
    <row r="1743" spans="1:4" s="94" customFormat="1" x14ac:dyDescent="0.2">
      <c r="A1743" s="112" t="s">
        <v>609</v>
      </c>
      <c r="B1743" s="113"/>
      <c r="C1743" s="114"/>
      <c r="D1743" s="114"/>
    </row>
    <row r="1744" spans="1:4" s="94" customFormat="1" x14ac:dyDescent="0.2">
      <c r="A1744" s="112" t="s">
        <v>242</v>
      </c>
      <c r="B1744" s="113"/>
      <c r="C1744" s="114"/>
      <c r="D1744" s="114"/>
    </row>
    <row r="1745" spans="1:4" s="94" customFormat="1" x14ac:dyDescent="0.2">
      <c r="A1745" s="112" t="s">
        <v>369</v>
      </c>
      <c r="B1745" s="115"/>
      <c r="C1745" s="114"/>
      <c r="D1745" s="114"/>
    </row>
    <row r="1746" spans="1:4" s="94" customFormat="1" x14ac:dyDescent="0.2">
      <c r="A1746" s="112" t="s">
        <v>529</v>
      </c>
      <c r="B1746" s="115"/>
      <c r="C1746" s="114"/>
      <c r="D1746" s="114"/>
    </row>
    <row r="1747" spans="1:4" s="94" customFormat="1" x14ac:dyDescent="0.2">
      <c r="A1747" s="112"/>
      <c r="B1747" s="143"/>
      <c r="C1747" s="131"/>
      <c r="D1747" s="131"/>
    </row>
    <row r="1748" spans="1:4" s="94" customFormat="1" x14ac:dyDescent="0.2">
      <c r="A1748" s="110">
        <v>410000</v>
      </c>
      <c r="B1748" s="111" t="s">
        <v>87</v>
      </c>
      <c r="C1748" s="109">
        <f t="shared" ref="C1748" si="389">C1749+C1754</f>
        <v>8461300</v>
      </c>
      <c r="D1748" s="109">
        <f t="shared" ref="D1748" si="390">D1749+D1754</f>
        <v>0</v>
      </c>
    </row>
    <row r="1749" spans="1:4" s="94" customFormat="1" x14ac:dyDescent="0.2">
      <c r="A1749" s="110">
        <v>411000</v>
      </c>
      <c r="B1749" s="111" t="s">
        <v>200</v>
      </c>
      <c r="C1749" s="109">
        <f t="shared" ref="C1749" si="391">SUM(C1750:C1753)</f>
        <v>8070000</v>
      </c>
      <c r="D1749" s="109">
        <f t="shared" ref="D1749" si="392">SUM(D1750:D1753)</f>
        <v>0</v>
      </c>
    </row>
    <row r="1750" spans="1:4" s="94" customFormat="1" x14ac:dyDescent="0.2">
      <c r="A1750" s="112">
        <v>411100</v>
      </c>
      <c r="B1750" s="113" t="s">
        <v>88</v>
      </c>
      <c r="C1750" s="114">
        <v>7535000</v>
      </c>
      <c r="D1750" s="122">
        <v>0</v>
      </c>
    </row>
    <row r="1751" spans="1:4" s="94" customFormat="1" ht="40.5" x14ac:dyDescent="0.2">
      <c r="A1751" s="112">
        <v>411200</v>
      </c>
      <c r="B1751" s="113" t="s">
        <v>213</v>
      </c>
      <c r="C1751" s="114">
        <v>290000</v>
      </c>
      <c r="D1751" s="122">
        <v>0</v>
      </c>
    </row>
    <row r="1752" spans="1:4" s="94" customFormat="1" ht="40.5" x14ac:dyDescent="0.2">
      <c r="A1752" s="112">
        <v>411300</v>
      </c>
      <c r="B1752" s="113" t="s">
        <v>89</v>
      </c>
      <c r="C1752" s="114">
        <v>125000</v>
      </c>
      <c r="D1752" s="122">
        <v>0</v>
      </c>
    </row>
    <row r="1753" spans="1:4" s="94" customFormat="1" x14ac:dyDescent="0.2">
      <c r="A1753" s="112">
        <v>411400</v>
      </c>
      <c r="B1753" s="113" t="s">
        <v>90</v>
      </c>
      <c r="C1753" s="114">
        <v>120000</v>
      </c>
      <c r="D1753" s="122">
        <v>0</v>
      </c>
    </row>
    <row r="1754" spans="1:4" s="94" customFormat="1" x14ac:dyDescent="0.2">
      <c r="A1754" s="110">
        <v>412000</v>
      </c>
      <c r="B1754" s="115" t="s">
        <v>205</v>
      </c>
      <c r="C1754" s="109">
        <f>SUM(C1755:C1763)</f>
        <v>391300</v>
      </c>
      <c r="D1754" s="109">
        <f>SUM(D1755:D1763)</f>
        <v>0</v>
      </c>
    </row>
    <row r="1755" spans="1:4" s="94" customFormat="1" x14ac:dyDescent="0.2">
      <c r="A1755" s="112">
        <v>412100</v>
      </c>
      <c r="B1755" s="113" t="s">
        <v>91</v>
      </c>
      <c r="C1755" s="114">
        <v>6000</v>
      </c>
      <c r="D1755" s="122">
        <v>0</v>
      </c>
    </row>
    <row r="1756" spans="1:4" s="94" customFormat="1" ht="40.5" x14ac:dyDescent="0.2">
      <c r="A1756" s="112">
        <v>412200</v>
      </c>
      <c r="B1756" s="113" t="s">
        <v>214</v>
      </c>
      <c r="C1756" s="114">
        <v>32000</v>
      </c>
      <c r="D1756" s="122">
        <v>0</v>
      </c>
    </row>
    <row r="1757" spans="1:4" s="94" customFormat="1" x14ac:dyDescent="0.2">
      <c r="A1757" s="112">
        <v>412300</v>
      </c>
      <c r="B1757" s="113" t="s">
        <v>92</v>
      </c>
      <c r="C1757" s="114">
        <v>27000</v>
      </c>
      <c r="D1757" s="122">
        <v>0</v>
      </c>
    </row>
    <row r="1758" spans="1:4" s="94" customFormat="1" x14ac:dyDescent="0.2">
      <c r="A1758" s="112">
        <v>412500</v>
      </c>
      <c r="B1758" s="113" t="s">
        <v>94</v>
      </c>
      <c r="C1758" s="114">
        <v>75000</v>
      </c>
      <c r="D1758" s="122">
        <v>0</v>
      </c>
    </row>
    <row r="1759" spans="1:4" s="94" customFormat="1" x14ac:dyDescent="0.2">
      <c r="A1759" s="112">
        <v>412600</v>
      </c>
      <c r="B1759" s="113" t="s">
        <v>215</v>
      </c>
      <c r="C1759" s="114">
        <v>180000</v>
      </c>
      <c r="D1759" s="122">
        <v>0</v>
      </c>
    </row>
    <row r="1760" spans="1:4" s="94" customFormat="1" x14ac:dyDescent="0.2">
      <c r="A1760" s="112">
        <v>412700</v>
      </c>
      <c r="B1760" s="113" t="s">
        <v>202</v>
      </c>
      <c r="C1760" s="114">
        <v>52000</v>
      </c>
      <c r="D1760" s="122">
        <v>0</v>
      </c>
    </row>
    <row r="1761" spans="1:4" s="94" customFormat="1" x14ac:dyDescent="0.2">
      <c r="A1761" s="112">
        <v>412900</v>
      </c>
      <c r="B1761" s="113" t="s">
        <v>313</v>
      </c>
      <c r="C1761" s="114">
        <v>800</v>
      </c>
      <c r="D1761" s="122">
        <v>0</v>
      </c>
    </row>
    <row r="1762" spans="1:4" s="94" customFormat="1" x14ac:dyDescent="0.2">
      <c r="A1762" s="112">
        <v>412900</v>
      </c>
      <c r="B1762" s="117" t="s">
        <v>314</v>
      </c>
      <c r="C1762" s="114">
        <v>12000</v>
      </c>
      <c r="D1762" s="122">
        <v>0</v>
      </c>
    </row>
    <row r="1763" spans="1:4" s="94" customFormat="1" x14ac:dyDescent="0.2">
      <c r="A1763" s="112">
        <v>412900</v>
      </c>
      <c r="B1763" s="113" t="s">
        <v>297</v>
      </c>
      <c r="C1763" s="114">
        <v>6500</v>
      </c>
      <c r="D1763" s="122">
        <v>0</v>
      </c>
    </row>
    <row r="1764" spans="1:4" s="94" customFormat="1" x14ac:dyDescent="0.2">
      <c r="A1764" s="110">
        <v>510000</v>
      </c>
      <c r="B1764" s="115" t="s">
        <v>151</v>
      </c>
      <c r="C1764" s="109">
        <f t="shared" ref="C1764" si="393">C1765+C1767</f>
        <v>235000</v>
      </c>
      <c r="D1764" s="109">
        <f t="shared" ref="D1764" si="394">D1765+D1767</f>
        <v>0</v>
      </c>
    </row>
    <row r="1765" spans="1:4" s="94" customFormat="1" x14ac:dyDescent="0.2">
      <c r="A1765" s="110">
        <v>511000</v>
      </c>
      <c r="B1765" s="115" t="s">
        <v>152</v>
      </c>
      <c r="C1765" s="109">
        <f t="shared" ref="C1765" si="395">SUM(C1766:C1766)</f>
        <v>70000</v>
      </c>
      <c r="D1765" s="109">
        <f t="shared" ref="D1765" si="396">SUM(D1766:D1766)</f>
        <v>0</v>
      </c>
    </row>
    <row r="1766" spans="1:4" s="94" customFormat="1" x14ac:dyDescent="0.2">
      <c r="A1766" s="112">
        <v>511300</v>
      </c>
      <c r="B1766" s="113" t="s">
        <v>155</v>
      </c>
      <c r="C1766" s="114">
        <v>70000</v>
      </c>
      <c r="D1766" s="122">
        <v>0</v>
      </c>
    </row>
    <row r="1767" spans="1:4" s="119" customFormat="1" x14ac:dyDescent="0.2">
      <c r="A1767" s="110">
        <v>516000</v>
      </c>
      <c r="B1767" s="115" t="s">
        <v>162</v>
      </c>
      <c r="C1767" s="109">
        <f t="shared" ref="C1767:D1767" si="397">C1768</f>
        <v>165000</v>
      </c>
      <c r="D1767" s="109">
        <f t="shared" si="397"/>
        <v>0</v>
      </c>
    </row>
    <row r="1768" spans="1:4" s="94" customFormat="1" x14ac:dyDescent="0.2">
      <c r="A1768" s="112">
        <v>516100</v>
      </c>
      <c r="B1768" s="113" t="s">
        <v>162</v>
      </c>
      <c r="C1768" s="114">
        <v>165000</v>
      </c>
      <c r="D1768" s="122">
        <v>0</v>
      </c>
    </row>
    <row r="1769" spans="1:4" s="119" customFormat="1" x14ac:dyDescent="0.2">
      <c r="A1769" s="110">
        <v>630000</v>
      </c>
      <c r="B1769" s="115" t="s">
        <v>190</v>
      </c>
      <c r="C1769" s="109">
        <f>0+C1770</f>
        <v>20000</v>
      </c>
      <c r="D1769" s="109">
        <f>0+D1770</f>
        <v>0</v>
      </c>
    </row>
    <row r="1770" spans="1:4" s="119" customFormat="1" x14ac:dyDescent="0.2">
      <c r="A1770" s="110">
        <v>638000</v>
      </c>
      <c r="B1770" s="115" t="s">
        <v>126</v>
      </c>
      <c r="C1770" s="109">
        <f t="shared" ref="C1770:D1770" si="398">C1771</f>
        <v>20000</v>
      </c>
      <c r="D1770" s="109">
        <f t="shared" si="398"/>
        <v>0</v>
      </c>
    </row>
    <row r="1771" spans="1:4" s="94" customFormat="1" x14ac:dyDescent="0.2">
      <c r="A1771" s="112">
        <v>638100</v>
      </c>
      <c r="B1771" s="113" t="s">
        <v>195</v>
      </c>
      <c r="C1771" s="114">
        <v>20000</v>
      </c>
      <c r="D1771" s="122">
        <v>0</v>
      </c>
    </row>
    <row r="1772" spans="1:4" s="94" customFormat="1" x14ac:dyDescent="0.2">
      <c r="A1772" s="153"/>
      <c r="B1772" s="147" t="s">
        <v>229</v>
      </c>
      <c r="C1772" s="151">
        <f>C1748+C1764+C1769</f>
        <v>8716300</v>
      </c>
      <c r="D1772" s="151">
        <f>D1748+D1764+D1769</f>
        <v>0</v>
      </c>
    </row>
    <row r="1773" spans="1:4" s="94" customFormat="1" x14ac:dyDescent="0.2">
      <c r="A1773" s="130"/>
      <c r="B1773" s="108"/>
      <c r="C1773" s="131"/>
      <c r="D1773" s="131"/>
    </row>
    <row r="1774" spans="1:4" s="94" customFormat="1" x14ac:dyDescent="0.2">
      <c r="A1774" s="107"/>
      <c r="B1774" s="108"/>
      <c r="C1774" s="114"/>
      <c r="D1774" s="114"/>
    </row>
    <row r="1775" spans="1:4" s="94" customFormat="1" x14ac:dyDescent="0.2">
      <c r="A1775" s="112" t="s">
        <v>610</v>
      </c>
      <c r="B1775" s="115"/>
      <c r="C1775" s="114"/>
      <c r="D1775" s="114"/>
    </row>
    <row r="1776" spans="1:4" s="94" customFormat="1" x14ac:dyDescent="0.2">
      <c r="A1776" s="112" t="s">
        <v>242</v>
      </c>
      <c r="B1776" s="115"/>
      <c r="C1776" s="114"/>
      <c r="D1776" s="114"/>
    </row>
    <row r="1777" spans="1:4" s="94" customFormat="1" x14ac:dyDescent="0.2">
      <c r="A1777" s="112" t="s">
        <v>370</v>
      </c>
      <c r="B1777" s="115"/>
      <c r="C1777" s="114"/>
      <c r="D1777" s="114"/>
    </row>
    <row r="1778" spans="1:4" s="94" customFormat="1" x14ac:dyDescent="0.2">
      <c r="A1778" s="112" t="s">
        <v>529</v>
      </c>
      <c r="B1778" s="115"/>
      <c r="C1778" s="114"/>
      <c r="D1778" s="114"/>
    </row>
    <row r="1779" spans="1:4" s="94" customFormat="1" x14ac:dyDescent="0.2">
      <c r="A1779" s="112"/>
      <c r="B1779" s="143"/>
      <c r="C1779" s="131"/>
      <c r="D1779" s="131"/>
    </row>
    <row r="1780" spans="1:4" s="94" customFormat="1" x14ac:dyDescent="0.2">
      <c r="A1780" s="110">
        <v>410000</v>
      </c>
      <c r="B1780" s="111" t="s">
        <v>87</v>
      </c>
      <c r="C1780" s="109">
        <f>C1781+C1786+0</f>
        <v>4778700</v>
      </c>
      <c r="D1780" s="109">
        <f>D1781+D1786+0</f>
        <v>0</v>
      </c>
    </row>
    <row r="1781" spans="1:4" s="94" customFormat="1" x14ac:dyDescent="0.2">
      <c r="A1781" s="110">
        <v>411000</v>
      </c>
      <c r="B1781" s="111" t="s">
        <v>200</v>
      </c>
      <c r="C1781" s="109">
        <f t="shared" ref="C1781" si="399">SUM(C1782:C1785)</f>
        <v>4335700</v>
      </c>
      <c r="D1781" s="109">
        <f t="shared" ref="D1781" si="400">SUM(D1782:D1785)</f>
        <v>0</v>
      </c>
    </row>
    <row r="1782" spans="1:4" s="94" customFormat="1" x14ac:dyDescent="0.2">
      <c r="A1782" s="112">
        <v>411100</v>
      </c>
      <c r="B1782" s="113" t="s">
        <v>88</v>
      </c>
      <c r="C1782" s="114">
        <v>4056000</v>
      </c>
      <c r="D1782" s="122">
        <v>0</v>
      </c>
    </row>
    <row r="1783" spans="1:4" s="94" customFormat="1" ht="40.5" x14ac:dyDescent="0.2">
      <c r="A1783" s="112">
        <v>411200</v>
      </c>
      <c r="B1783" s="113" t="s">
        <v>213</v>
      </c>
      <c r="C1783" s="114">
        <v>170000</v>
      </c>
      <c r="D1783" s="122">
        <v>0</v>
      </c>
    </row>
    <row r="1784" spans="1:4" s="94" customFormat="1" ht="40.5" x14ac:dyDescent="0.2">
      <c r="A1784" s="112">
        <v>411300</v>
      </c>
      <c r="B1784" s="113" t="s">
        <v>89</v>
      </c>
      <c r="C1784" s="114">
        <v>92000</v>
      </c>
      <c r="D1784" s="122">
        <v>0</v>
      </c>
    </row>
    <row r="1785" spans="1:4" s="94" customFormat="1" x14ac:dyDescent="0.2">
      <c r="A1785" s="112">
        <v>411400</v>
      </c>
      <c r="B1785" s="113" t="s">
        <v>90</v>
      </c>
      <c r="C1785" s="114">
        <v>17700</v>
      </c>
      <c r="D1785" s="122">
        <v>0</v>
      </c>
    </row>
    <row r="1786" spans="1:4" s="94" customFormat="1" x14ac:dyDescent="0.2">
      <c r="A1786" s="110">
        <v>412000</v>
      </c>
      <c r="B1786" s="115" t="s">
        <v>205</v>
      </c>
      <c r="C1786" s="109">
        <f>SUM(C1787:C1796)</f>
        <v>443000</v>
      </c>
      <c r="D1786" s="109">
        <f>SUM(D1787:D1796)</f>
        <v>0</v>
      </c>
    </row>
    <row r="1787" spans="1:4" s="94" customFormat="1" ht="40.5" x14ac:dyDescent="0.2">
      <c r="A1787" s="112">
        <v>412200</v>
      </c>
      <c r="B1787" s="113" t="s">
        <v>214</v>
      </c>
      <c r="C1787" s="114">
        <v>145000</v>
      </c>
      <c r="D1787" s="122">
        <v>0</v>
      </c>
    </row>
    <row r="1788" spans="1:4" s="94" customFormat="1" x14ac:dyDescent="0.2">
      <c r="A1788" s="112">
        <v>412300</v>
      </c>
      <c r="B1788" s="113" t="s">
        <v>92</v>
      </c>
      <c r="C1788" s="114">
        <v>25000</v>
      </c>
      <c r="D1788" s="122">
        <v>0</v>
      </c>
    </row>
    <row r="1789" spans="1:4" s="94" customFormat="1" x14ac:dyDescent="0.2">
      <c r="A1789" s="112">
        <v>412500</v>
      </c>
      <c r="B1789" s="113" t="s">
        <v>94</v>
      </c>
      <c r="C1789" s="114">
        <v>25000</v>
      </c>
      <c r="D1789" s="122">
        <v>0</v>
      </c>
    </row>
    <row r="1790" spans="1:4" s="94" customFormat="1" x14ac:dyDescent="0.2">
      <c r="A1790" s="112">
        <v>412600</v>
      </c>
      <c r="B1790" s="113" t="s">
        <v>215</v>
      </c>
      <c r="C1790" s="114">
        <v>20000</v>
      </c>
      <c r="D1790" s="122">
        <v>0</v>
      </c>
    </row>
    <row r="1791" spans="1:4" s="94" customFormat="1" x14ac:dyDescent="0.2">
      <c r="A1791" s="112">
        <v>412700</v>
      </c>
      <c r="B1791" s="113" t="s">
        <v>202</v>
      </c>
      <c r="C1791" s="114">
        <v>210000</v>
      </c>
      <c r="D1791" s="122">
        <v>0</v>
      </c>
    </row>
    <row r="1792" spans="1:4" s="94" customFormat="1" x14ac:dyDescent="0.2">
      <c r="A1792" s="112">
        <v>412900</v>
      </c>
      <c r="B1792" s="113" t="s">
        <v>295</v>
      </c>
      <c r="C1792" s="114">
        <v>4500</v>
      </c>
      <c r="D1792" s="122">
        <v>0</v>
      </c>
    </row>
    <row r="1793" spans="1:4" s="94" customFormat="1" x14ac:dyDescent="0.2">
      <c r="A1793" s="112">
        <v>412900</v>
      </c>
      <c r="B1793" s="113" t="s">
        <v>313</v>
      </c>
      <c r="C1793" s="114">
        <v>4000</v>
      </c>
      <c r="D1793" s="122">
        <v>0</v>
      </c>
    </row>
    <row r="1794" spans="1:4" s="94" customFormat="1" x14ac:dyDescent="0.2">
      <c r="A1794" s="112">
        <v>412900</v>
      </c>
      <c r="B1794" s="113" t="s">
        <v>314</v>
      </c>
      <c r="C1794" s="114">
        <v>0</v>
      </c>
      <c r="D1794" s="122">
        <v>0</v>
      </c>
    </row>
    <row r="1795" spans="1:4" s="94" customFormat="1" x14ac:dyDescent="0.2">
      <c r="A1795" s="112">
        <v>412900</v>
      </c>
      <c r="B1795" s="113" t="s">
        <v>315</v>
      </c>
      <c r="C1795" s="114">
        <v>7500</v>
      </c>
      <c r="D1795" s="122">
        <v>0</v>
      </c>
    </row>
    <row r="1796" spans="1:4" s="94" customFormat="1" x14ac:dyDescent="0.2">
      <c r="A1796" s="112">
        <v>412900</v>
      </c>
      <c r="B1796" s="113" t="s">
        <v>297</v>
      </c>
      <c r="C1796" s="114">
        <v>2000</v>
      </c>
      <c r="D1796" s="122">
        <v>0</v>
      </c>
    </row>
    <row r="1797" spans="1:4" s="94" customFormat="1" x14ac:dyDescent="0.2">
      <c r="A1797" s="110">
        <v>510000</v>
      </c>
      <c r="B1797" s="115" t="s">
        <v>151</v>
      </c>
      <c r="C1797" s="109">
        <f>C1798+0</f>
        <v>20000</v>
      </c>
      <c r="D1797" s="109">
        <f>D1798+0</f>
        <v>0</v>
      </c>
    </row>
    <row r="1798" spans="1:4" s="94" customFormat="1" x14ac:dyDescent="0.2">
      <c r="A1798" s="110">
        <v>511000</v>
      </c>
      <c r="B1798" s="115" t="s">
        <v>152</v>
      </c>
      <c r="C1798" s="109">
        <f>SUM(C1799:C1799)</f>
        <v>20000</v>
      </c>
      <c r="D1798" s="109">
        <f>SUM(D1799:D1799)</f>
        <v>0</v>
      </c>
    </row>
    <row r="1799" spans="1:4" s="94" customFormat="1" x14ac:dyDescent="0.2">
      <c r="A1799" s="112">
        <v>511300</v>
      </c>
      <c r="B1799" s="113" t="s">
        <v>155</v>
      </c>
      <c r="C1799" s="114">
        <v>20000</v>
      </c>
      <c r="D1799" s="122">
        <v>0</v>
      </c>
    </row>
    <row r="1800" spans="1:4" s="119" customFormat="1" x14ac:dyDescent="0.2">
      <c r="A1800" s="110">
        <v>630000</v>
      </c>
      <c r="B1800" s="115" t="s">
        <v>190</v>
      </c>
      <c r="C1800" s="109">
        <f>0+C1801</f>
        <v>100000</v>
      </c>
      <c r="D1800" s="109">
        <f>0+D1801</f>
        <v>0</v>
      </c>
    </row>
    <row r="1801" spans="1:4" s="119" customFormat="1" x14ac:dyDescent="0.2">
      <c r="A1801" s="110">
        <v>638000</v>
      </c>
      <c r="B1801" s="115" t="s">
        <v>126</v>
      </c>
      <c r="C1801" s="109">
        <f t="shared" ref="C1801:D1801" si="401">C1802</f>
        <v>100000</v>
      </c>
      <c r="D1801" s="109">
        <f t="shared" si="401"/>
        <v>0</v>
      </c>
    </row>
    <row r="1802" spans="1:4" s="94" customFormat="1" x14ac:dyDescent="0.2">
      <c r="A1802" s="112">
        <v>638100</v>
      </c>
      <c r="B1802" s="113" t="s">
        <v>195</v>
      </c>
      <c r="C1802" s="114">
        <v>100000</v>
      </c>
      <c r="D1802" s="122">
        <v>0</v>
      </c>
    </row>
    <row r="1803" spans="1:4" s="94" customFormat="1" x14ac:dyDescent="0.2">
      <c r="A1803" s="153"/>
      <c r="B1803" s="147" t="s">
        <v>229</v>
      </c>
      <c r="C1803" s="151">
        <f>C1780+C1797+C1800</f>
        <v>4898700</v>
      </c>
      <c r="D1803" s="151">
        <f>D1780+D1797+D1800</f>
        <v>0</v>
      </c>
    </row>
    <row r="1804" spans="1:4" s="94" customFormat="1" x14ac:dyDescent="0.2">
      <c r="A1804" s="130"/>
      <c r="B1804" s="108"/>
      <c r="C1804" s="131"/>
      <c r="D1804" s="131"/>
    </row>
    <row r="1805" spans="1:4" s="94" customFormat="1" x14ac:dyDescent="0.2">
      <c r="A1805" s="107"/>
      <c r="B1805" s="108"/>
      <c r="C1805" s="114"/>
      <c r="D1805" s="114"/>
    </row>
    <row r="1806" spans="1:4" s="94" customFormat="1" x14ac:dyDescent="0.2">
      <c r="A1806" s="112" t="s">
        <v>611</v>
      </c>
      <c r="B1806" s="115"/>
      <c r="C1806" s="114"/>
      <c r="D1806" s="114"/>
    </row>
    <row r="1807" spans="1:4" s="94" customFormat="1" x14ac:dyDescent="0.2">
      <c r="A1807" s="112" t="s">
        <v>242</v>
      </c>
      <c r="B1807" s="115"/>
      <c r="C1807" s="114"/>
      <c r="D1807" s="114"/>
    </row>
    <row r="1808" spans="1:4" s="94" customFormat="1" x14ac:dyDescent="0.2">
      <c r="A1808" s="112" t="s">
        <v>371</v>
      </c>
      <c r="B1808" s="115"/>
      <c r="C1808" s="114"/>
      <c r="D1808" s="114"/>
    </row>
    <row r="1809" spans="1:4" s="94" customFormat="1" x14ac:dyDescent="0.2">
      <c r="A1809" s="112" t="s">
        <v>529</v>
      </c>
      <c r="B1809" s="115"/>
      <c r="C1809" s="114"/>
      <c r="D1809" s="114"/>
    </row>
    <row r="1810" spans="1:4" s="94" customFormat="1" x14ac:dyDescent="0.2">
      <c r="A1810" s="112"/>
      <c r="B1810" s="143"/>
      <c r="C1810" s="131"/>
      <c r="D1810" s="131"/>
    </row>
    <row r="1811" spans="1:4" s="94" customFormat="1" x14ac:dyDescent="0.2">
      <c r="A1811" s="110">
        <v>410000</v>
      </c>
      <c r="B1811" s="111" t="s">
        <v>87</v>
      </c>
      <c r="C1811" s="109">
        <f>C1812+C1817+C1825</f>
        <v>1670900</v>
      </c>
      <c r="D1811" s="109">
        <f>D1812+D1817+D1825</f>
        <v>0</v>
      </c>
    </row>
    <row r="1812" spans="1:4" s="94" customFormat="1" x14ac:dyDescent="0.2">
      <c r="A1812" s="110">
        <v>411000</v>
      </c>
      <c r="B1812" s="111" t="s">
        <v>200</v>
      </c>
      <c r="C1812" s="109">
        <f t="shared" ref="C1812" si="402">SUM(C1813:C1816)</f>
        <v>1488500</v>
      </c>
      <c r="D1812" s="109">
        <f t="shared" ref="D1812" si="403">SUM(D1813:D1816)</f>
        <v>0</v>
      </c>
    </row>
    <row r="1813" spans="1:4" s="94" customFormat="1" x14ac:dyDescent="0.2">
      <c r="A1813" s="112">
        <v>411100</v>
      </c>
      <c r="B1813" s="113" t="s">
        <v>88</v>
      </c>
      <c r="C1813" s="114">
        <v>1384000</v>
      </c>
      <c r="D1813" s="122">
        <v>0</v>
      </c>
    </row>
    <row r="1814" spans="1:4" s="94" customFormat="1" ht="40.5" x14ac:dyDescent="0.2">
      <c r="A1814" s="112">
        <v>411200</v>
      </c>
      <c r="B1814" s="113" t="s">
        <v>213</v>
      </c>
      <c r="C1814" s="114">
        <v>70000</v>
      </c>
      <c r="D1814" s="122">
        <v>0</v>
      </c>
    </row>
    <row r="1815" spans="1:4" s="94" customFormat="1" ht="40.5" x14ac:dyDescent="0.2">
      <c r="A1815" s="112">
        <v>411300</v>
      </c>
      <c r="B1815" s="113" t="s">
        <v>89</v>
      </c>
      <c r="C1815" s="114">
        <v>9500</v>
      </c>
      <c r="D1815" s="122">
        <v>0</v>
      </c>
    </row>
    <row r="1816" spans="1:4" s="94" customFormat="1" x14ac:dyDescent="0.2">
      <c r="A1816" s="112">
        <v>411400</v>
      </c>
      <c r="B1816" s="113" t="s">
        <v>90</v>
      </c>
      <c r="C1816" s="114">
        <v>25000</v>
      </c>
      <c r="D1816" s="122">
        <v>0</v>
      </c>
    </row>
    <row r="1817" spans="1:4" s="94" customFormat="1" x14ac:dyDescent="0.2">
      <c r="A1817" s="110">
        <v>412000</v>
      </c>
      <c r="B1817" s="115" t="s">
        <v>205</v>
      </c>
      <c r="C1817" s="109">
        <f>SUM(C1818:C1824)</f>
        <v>182200</v>
      </c>
      <c r="D1817" s="109">
        <f>SUM(D1818:D1824)</f>
        <v>0</v>
      </c>
    </row>
    <row r="1818" spans="1:4" s="94" customFormat="1" ht="40.5" x14ac:dyDescent="0.2">
      <c r="A1818" s="112">
        <v>412200</v>
      </c>
      <c r="B1818" s="113" t="s">
        <v>214</v>
      </c>
      <c r="C1818" s="114">
        <v>52000</v>
      </c>
      <c r="D1818" s="122">
        <v>0</v>
      </c>
    </row>
    <row r="1819" spans="1:4" s="94" customFormat="1" x14ac:dyDescent="0.2">
      <c r="A1819" s="112">
        <v>412300</v>
      </c>
      <c r="B1819" s="113" t="s">
        <v>92</v>
      </c>
      <c r="C1819" s="114">
        <v>10000</v>
      </c>
      <c r="D1819" s="122">
        <v>0</v>
      </c>
    </row>
    <row r="1820" spans="1:4" s="94" customFormat="1" x14ac:dyDescent="0.2">
      <c r="A1820" s="112">
        <v>412500</v>
      </c>
      <c r="B1820" s="113" t="s">
        <v>94</v>
      </c>
      <c r="C1820" s="114">
        <v>6000</v>
      </c>
      <c r="D1820" s="122">
        <v>0</v>
      </c>
    </row>
    <row r="1821" spans="1:4" s="94" customFormat="1" x14ac:dyDescent="0.2">
      <c r="A1821" s="112">
        <v>412600</v>
      </c>
      <c r="B1821" s="113" t="s">
        <v>215</v>
      </c>
      <c r="C1821" s="114">
        <v>7500</v>
      </c>
      <c r="D1821" s="122">
        <v>0</v>
      </c>
    </row>
    <row r="1822" spans="1:4" s="94" customFormat="1" x14ac:dyDescent="0.2">
      <c r="A1822" s="112">
        <v>412700</v>
      </c>
      <c r="B1822" s="113" t="s">
        <v>202</v>
      </c>
      <c r="C1822" s="114">
        <v>102000</v>
      </c>
      <c r="D1822" s="122">
        <v>0</v>
      </c>
    </row>
    <row r="1823" spans="1:4" s="94" customFormat="1" x14ac:dyDescent="0.2">
      <c r="A1823" s="112">
        <v>412900</v>
      </c>
      <c r="B1823" s="117" t="s">
        <v>295</v>
      </c>
      <c r="C1823" s="114">
        <v>2000</v>
      </c>
      <c r="D1823" s="122">
        <v>0</v>
      </c>
    </row>
    <row r="1824" spans="1:4" s="94" customFormat="1" x14ac:dyDescent="0.2">
      <c r="A1824" s="112">
        <v>412900</v>
      </c>
      <c r="B1824" s="117" t="s">
        <v>315</v>
      </c>
      <c r="C1824" s="114">
        <v>2700</v>
      </c>
      <c r="D1824" s="122">
        <v>0</v>
      </c>
    </row>
    <row r="1825" spans="1:4" s="119" customFormat="1" x14ac:dyDescent="0.2">
      <c r="A1825" s="110">
        <v>413000</v>
      </c>
      <c r="B1825" s="115" t="s">
        <v>206</v>
      </c>
      <c r="C1825" s="109">
        <f t="shared" ref="C1825:D1825" si="404">C1826</f>
        <v>200</v>
      </c>
      <c r="D1825" s="109">
        <f t="shared" si="404"/>
        <v>0</v>
      </c>
    </row>
    <row r="1826" spans="1:4" s="94" customFormat="1" x14ac:dyDescent="0.2">
      <c r="A1826" s="112">
        <v>413900</v>
      </c>
      <c r="B1826" s="113" t="s">
        <v>99</v>
      </c>
      <c r="C1826" s="114">
        <v>200</v>
      </c>
      <c r="D1826" s="122">
        <v>0</v>
      </c>
    </row>
    <row r="1827" spans="1:4" s="94" customFormat="1" x14ac:dyDescent="0.2">
      <c r="A1827" s="110">
        <v>510000</v>
      </c>
      <c r="B1827" s="115" t="s">
        <v>151</v>
      </c>
      <c r="C1827" s="109">
        <f>C1828+C1831</f>
        <v>16000</v>
      </c>
      <c r="D1827" s="109">
        <f>D1828+D1831</f>
        <v>0</v>
      </c>
    </row>
    <row r="1828" spans="1:4" s="94" customFormat="1" x14ac:dyDescent="0.2">
      <c r="A1828" s="110">
        <v>511000</v>
      </c>
      <c r="B1828" s="115" t="s">
        <v>152</v>
      </c>
      <c r="C1828" s="109">
        <f>SUM(C1829:C1830)</f>
        <v>15000</v>
      </c>
      <c r="D1828" s="109">
        <f>SUM(D1829:D1830)</f>
        <v>0</v>
      </c>
    </row>
    <row r="1829" spans="1:4" s="94" customFormat="1" x14ac:dyDescent="0.2">
      <c r="A1829" s="120">
        <v>511100</v>
      </c>
      <c r="B1829" s="113" t="s">
        <v>153</v>
      </c>
      <c r="C1829" s="114">
        <v>0</v>
      </c>
      <c r="D1829" s="122">
        <v>0</v>
      </c>
    </row>
    <row r="1830" spans="1:4" s="94" customFormat="1" x14ac:dyDescent="0.2">
      <c r="A1830" s="112">
        <v>511300</v>
      </c>
      <c r="B1830" s="113" t="s">
        <v>155</v>
      </c>
      <c r="C1830" s="114">
        <v>15000</v>
      </c>
      <c r="D1830" s="122">
        <v>0</v>
      </c>
    </row>
    <row r="1831" spans="1:4" s="119" customFormat="1" x14ac:dyDescent="0.2">
      <c r="A1831" s="110">
        <v>516000</v>
      </c>
      <c r="B1831" s="115" t="s">
        <v>162</v>
      </c>
      <c r="C1831" s="109">
        <f t="shared" ref="C1831:D1831" si="405">C1832</f>
        <v>1000</v>
      </c>
      <c r="D1831" s="109">
        <f t="shared" si="405"/>
        <v>0</v>
      </c>
    </row>
    <row r="1832" spans="1:4" s="94" customFormat="1" x14ac:dyDescent="0.2">
      <c r="A1832" s="112">
        <v>516100</v>
      </c>
      <c r="B1832" s="113" t="s">
        <v>162</v>
      </c>
      <c r="C1832" s="114">
        <v>1000</v>
      </c>
      <c r="D1832" s="122">
        <v>0</v>
      </c>
    </row>
    <row r="1833" spans="1:4" s="119" customFormat="1" x14ac:dyDescent="0.2">
      <c r="A1833" s="110">
        <v>630000</v>
      </c>
      <c r="B1833" s="115" t="s">
        <v>190</v>
      </c>
      <c r="C1833" s="109">
        <f>0+C1834</f>
        <v>10000</v>
      </c>
      <c r="D1833" s="109">
        <f>0+D1834</f>
        <v>0</v>
      </c>
    </row>
    <row r="1834" spans="1:4" s="119" customFormat="1" x14ac:dyDescent="0.2">
      <c r="A1834" s="110">
        <v>638000</v>
      </c>
      <c r="B1834" s="115" t="s">
        <v>126</v>
      </c>
      <c r="C1834" s="109">
        <f t="shared" ref="C1834:D1834" si="406">C1835</f>
        <v>10000</v>
      </c>
      <c r="D1834" s="109">
        <f t="shared" si="406"/>
        <v>0</v>
      </c>
    </row>
    <row r="1835" spans="1:4" s="94" customFormat="1" x14ac:dyDescent="0.2">
      <c r="A1835" s="112">
        <v>638100</v>
      </c>
      <c r="B1835" s="113" t="s">
        <v>195</v>
      </c>
      <c r="C1835" s="114">
        <v>10000</v>
      </c>
      <c r="D1835" s="122">
        <v>0</v>
      </c>
    </row>
    <row r="1836" spans="1:4" s="94" customFormat="1" x14ac:dyDescent="0.2">
      <c r="A1836" s="153"/>
      <c r="B1836" s="147" t="s">
        <v>229</v>
      </c>
      <c r="C1836" s="151">
        <f>C1811+C1827+C1833</f>
        <v>1696900</v>
      </c>
      <c r="D1836" s="151">
        <f>D1811+D1827+D1833</f>
        <v>0</v>
      </c>
    </row>
    <row r="1837" spans="1:4" s="94" customFormat="1" x14ac:dyDescent="0.2">
      <c r="A1837" s="130"/>
      <c r="B1837" s="108"/>
      <c r="C1837" s="131"/>
      <c r="D1837" s="131"/>
    </row>
    <row r="1838" spans="1:4" s="94" customFormat="1" x14ac:dyDescent="0.2">
      <c r="A1838" s="107"/>
      <c r="B1838" s="108"/>
      <c r="C1838" s="114"/>
      <c r="D1838" s="114"/>
    </row>
    <row r="1839" spans="1:4" s="94" customFormat="1" x14ac:dyDescent="0.2">
      <c r="A1839" s="112" t="s">
        <v>612</v>
      </c>
      <c r="B1839" s="115"/>
      <c r="C1839" s="114"/>
      <c r="D1839" s="114"/>
    </row>
    <row r="1840" spans="1:4" s="94" customFormat="1" x14ac:dyDescent="0.2">
      <c r="A1840" s="112" t="s">
        <v>242</v>
      </c>
      <c r="B1840" s="115"/>
      <c r="C1840" s="114"/>
      <c r="D1840" s="114"/>
    </row>
    <row r="1841" spans="1:4" s="94" customFormat="1" x14ac:dyDescent="0.2">
      <c r="A1841" s="112" t="s">
        <v>372</v>
      </c>
      <c r="B1841" s="115"/>
      <c r="C1841" s="114"/>
      <c r="D1841" s="114"/>
    </row>
    <row r="1842" spans="1:4" s="94" customFormat="1" x14ac:dyDescent="0.2">
      <c r="A1842" s="112" t="s">
        <v>529</v>
      </c>
      <c r="B1842" s="115"/>
      <c r="C1842" s="114"/>
      <c r="D1842" s="114"/>
    </row>
    <row r="1843" spans="1:4" s="94" customFormat="1" x14ac:dyDescent="0.2">
      <c r="A1843" s="112"/>
      <c r="B1843" s="143"/>
      <c r="C1843" s="131"/>
      <c r="D1843" s="131"/>
    </row>
    <row r="1844" spans="1:4" s="94" customFormat="1" x14ac:dyDescent="0.2">
      <c r="A1844" s="110">
        <v>410000</v>
      </c>
      <c r="B1844" s="111" t="s">
        <v>87</v>
      </c>
      <c r="C1844" s="109">
        <f t="shared" ref="C1844" si="407">C1845+C1850</f>
        <v>2230100</v>
      </c>
      <c r="D1844" s="109">
        <f t="shared" ref="D1844" si="408">D1845+D1850</f>
        <v>0</v>
      </c>
    </row>
    <row r="1845" spans="1:4" s="94" customFormat="1" x14ac:dyDescent="0.2">
      <c r="A1845" s="110">
        <v>411000</v>
      </c>
      <c r="B1845" s="111" t="s">
        <v>200</v>
      </c>
      <c r="C1845" s="109">
        <f t="shared" ref="C1845" si="409">SUM(C1846:C1849)</f>
        <v>1995600</v>
      </c>
      <c r="D1845" s="109">
        <f t="shared" ref="D1845" si="410">SUM(D1846:D1849)</f>
        <v>0</v>
      </c>
    </row>
    <row r="1846" spans="1:4" s="94" customFormat="1" x14ac:dyDescent="0.2">
      <c r="A1846" s="112">
        <v>411100</v>
      </c>
      <c r="B1846" s="113" t="s">
        <v>88</v>
      </c>
      <c r="C1846" s="114">
        <v>1860000</v>
      </c>
      <c r="D1846" s="122">
        <v>0</v>
      </c>
    </row>
    <row r="1847" spans="1:4" s="94" customFormat="1" ht="40.5" x14ac:dyDescent="0.2">
      <c r="A1847" s="112">
        <v>411200</v>
      </c>
      <c r="B1847" s="113" t="s">
        <v>213</v>
      </c>
      <c r="C1847" s="114">
        <v>100000</v>
      </c>
      <c r="D1847" s="122">
        <v>0</v>
      </c>
    </row>
    <row r="1848" spans="1:4" s="94" customFormat="1" ht="40.5" x14ac:dyDescent="0.2">
      <c r="A1848" s="112">
        <v>411300</v>
      </c>
      <c r="B1848" s="113" t="s">
        <v>89</v>
      </c>
      <c r="C1848" s="114">
        <v>22700</v>
      </c>
      <c r="D1848" s="122">
        <v>0</v>
      </c>
    </row>
    <row r="1849" spans="1:4" s="94" customFormat="1" x14ac:dyDescent="0.2">
      <c r="A1849" s="112">
        <v>411400</v>
      </c>
      <c r="B1849" s="113" t="s">
        <v>90</v>
      </c>
      <c r="C1849" s="114">
        <v>12900</v>
      </c>
      <c r="D1849" s="122">
        <v>0</v>
      </c>
    </row>
    <row r="1850" spans="1:4" s="94" customFormat="1" x14ac:dyDescent="0.2">
      <c r="A1850" s="110">
        <v>412000</v>
      </c>
      <c r="B1850" s="115" t="s">
        <v>205</v>
      </c>
      <c r="C1850" s="109">
        <f>SUM(C1851:C1859)</f>
        <v>234500</v>
      </c>
      <c r="D1850" s="109">
        <f>SUM(D1851:D1859)</f>
        <v>0</v>
      </c>
    </row>
    <row r="1851" spans="1:4" s="94" customFormat="1" ht="40.5" x14ac:dyDescent="0.2">
      <c r="A1851" s="112">
        <v>412200</v>
      </c>
      <c r="B1851" s="113" t="s">
        <v>214</v>
      </c>
      <c r="C1851" s="114">
        <v>61000</v>
      </c>
      <c r="D1851" s="122">
        <v>0</v>
      </c>
    </row>
    <row r="1852" spans="1:4" s="94" customFormat="1" x14ac:dyDescent="0.2">
      <c r="A1852" s="112">
        <v>412300</v>
      </c>
      <c r="B1852" s="113" t="s">
        <v>92</v>
      </c>
      <c r="C1852" s="114">
        <v>18000</v>
      </c>
      <c r="D1852" s="122">
        <v>0</v>
      </c>
    </row>
    <row r="1853" spans="1:4" s="94" customFormat="1" x14ac:dyDescent="0.2">
      <c r="A1853" s="112">
        <v>412500</v>
      </c>
      <c r="B1853" s="113" t="s">
        <v>94</v>
      </c>
      <c r="C1853" s="114">
        <v>10000</v>
      </c>
      <c r="D1853" s="122">
        <v>0</v>
      </c>
    </row>
    <row r="1854" spans="1:4" s="94" customFormat="1" x14ac:dyDescent="0.2">
      <c r="A1854" s="112">
        <v>412600</v>
      </c>
      <c r="B1854" s="113" t="s">
        <v>215</v>
      </c>
      <c r="C1854" s="114">
        <v>14000</v>
      </c>
      <c r="D1854" s="122">
        <v>0</v>
      </c>
    </row>
    <row r="1855" spans="1:4" s="94" customFormat="1" x14ac:dyDescent="0.2">
      <c r="A1855" s="112">
        <v>412700</v>
      </c>
      <c r="B1855" s="113" t="s">
        <v>202</v>
      </c>
      <c r="C1855" s="114">
        <v>122000</v>
      </c>
      <c r="D1855" s="122">
        <v>0</v>
      </c>
    </row>
    <row r="1856" spans="1:4" s="94" customFormat="1" x14ac:dyDescent="0.2">
      <c r="A1856" s="112">
        <v>412900</v>
      </c>
      <c r="B1856" s="117" t="s">
        <v>295</v>
      </c>
      <c r="C1856" s="114">
        <v>2500</v>
      </c>
      <c r="D1856" s="122">
        <v>0</v>
      </c>
    </row>
    <row r="1857" spans="1:4" s="94" customFormat="1" x14ac:dyDescent="0.2">
      <c r="A1857" s="112">
        <v>412900</v>
      </c>
      <c r="B1857" s="117" t="s">
        <v>314</v>
      </c>
      <c r="C1857" s="114">
        <v>1999.9999999999998</v>
      </c>
      <c r="D1857" s="122">
        <v>0</v>
      </c>
    </row>
    <row r="1858" spans="1:4" s="94" customFormat="1" x14ac:dyDescent="0.2">
      <c r="A1858" s="112">
        <v>412900</v>
      </c>
      <c r="B1858" s="117" t="s">
        <v>315</v>
      </c>
      <c r="C1858" s="114">
        <v>3999.9999999999995</v>
      </c>
      <c r="D1858" s="122">
        <v>0</v>
      </c>
    </row>
    <row r="1859" spans="1:4" s="94" customFormat="1" x14ac:dyDescent="0.2">
      <c r="A1859" s="112">
        <v>412900</v>
      </c>
      <c r="B1859" s="113" t="s">
        <v>297</v>
      </c>
      <c r="C1859" s="114">
        <v>1000</v>
      </c>
      <c r="D1859" s="122">
        <v>0</v>
      </c>
    </row>
    <row r="1860" spans="1:4" s="119" customFormat="1" x14ac:dyDescent="0.2">
      <c r="A1860" s="110">
        <v>510000</v>
      </c>
      <c r="B1860" s="115" t="s">
        <v>151</v>
      </c>
      <c r="C1860" s="109">
        <f t="shared" ref="C1860:D1860" si="411">C1861</f>
        <v>20000</v>
      </c>
      <c r="D1860" s="109">
        <f t="shared" si="411"/>
        <v>0</v>
      </c>
    </row>
    <row r="1861" spans="1:4" s="119" customFormat="1" x14ac:dyDescent="0.2">
      <c r="A1861" s="110">
        <v>511000</v>
      </c>
      <c r="B1861" s="115" t="s">
        <v>152</v>
      </c>
      <c r="C1861" s="109">
        <f>0+C1862</f>
        <v>20000</v>
      </c>
      <c r="D1861" s="109">
        <f>0+D1862</f>
        <v>0</v>
      </c>
    </row>
    <row r="1862" spans="1:4" s="94" customFormat="1" x14ac:dyDescent="0.2">
      <c r="A1862" s="112">
        <v>511300</v>
      </c>
      <c r="B1862" s="113" t="s">
        <v>155</v>
      </c>
      <c r="C1862" s="114">
        <v>20000</v>
      </c>
      <c r="D1862" s="122">
        <v>0</v>
      </c>
    </row>
    <row r="1863" spans="1:4" s="119" customFormat="1" x14ac:dyDescent="0.2">
      <c r="A1863" s="110">
        <v>630000</v>
      </c>
      <c r="B1863" s="115" t="s">
        <v>190</v>
      </c>
      <c r="C1863" s="109">
        <f>0+C1864</f>
        <v>55000</v>
      </c>
      <c r="D1863" s="109">
        <f>0+D1864</f>
        <v>0</v>
      </c>
    </row>
    <row r="1864" spans="1:4" s="119" customFormat="1" x14ac:dyDescent="0.2">
      <c r="A1864" s="110">
        <v>638000</v>
      </c>
      <c r="B1864" s="115" t="s">
        <v>126</v>
      </c>
      <c r="C1864" s="109">
        <f t="shared" ref="C1864:D1864" si="412">C1865</f>
        <v>55000</v>
      </c>
      <c r="D1864" s="109">
        <f t="shared" si="412"/>
        <v>0</v>
      </c>
    </row>
    <row r="1865" spans="1:4" s="94" customFormat="1" x14ac:dyDescent="0.2">
      <c r="A1865" s="112">
        <v>638100</v>
      </c>
      <c r="B1865" s="113" t="s">
        <v>195</v>
      </c>
      <c r="C1865" s="114">
        <v>55000</v>
      </c>
      <c r="D1865" s="122">
        <v>0</v>
      </c>
    </row>
    <row r="1866" spans="1:4" s="94" customFormat="1" x14ac:dyDescent="0.2">
      <c r="A1866" s="153"/>
      <c r="B1866" s="147" t="s">
        <v>229</v>
      </c>
      <c r="C1866" s="151">
        <f>C1844+C1860+C1863</f>
        <v>2305100</v>
      </c>
      <c r="D1866" s="151">
        <f>D1844+D1860+D1863</f>
        <v>0</v>
      </c>
    </row>
    <row r="1867" spans="1:4" s="94" customFormat="1" x14ac:dyDescent="0.2">
      <c r="A1867" s="130"/>
      <c r="B1867" s="108"/>
      <c r="C1867" s="131"/>
      <c r="D1867" s="131"/>
    </row>
    <row r="1868" spans="1:4" s="94" customFormat="1" x14ac:dyDescent="0.2">
      <c r="A1868" s="107"/>
      <c r="B1868" s="108"/>
      <c r="C1868" s="114"/>
      <c r="D1868" s="114"/>
    </row>
    <row r="1869" spans="1:4" s="94" customFormat="1" x14ac:dyDescent="0.2">
      <c r="A1869" s="112" t="s">
        <v>613</v>
      </c>
      <c r="B1869" s="115"/>
      <c r="C1869" s="114"/>
      <c r="D1869" s="114"/>
    </row>
    <row r="1870" spans="1:4" s="94" customFormat="1" x14ac:dyDescent="0.2">
      <c r="A1870" s="112" t="s">
        <v>242</v>
      </c>
      <c r="B1870" s="115"/>
      <c r="C1870" s="114"/>
      <c r="D1870" s="114"/>
    </row>
    <row r="1871" spans="1:4" s="94" customFormat="1" x14ac:dyDescent="0.2">
      <c r="A1871" s="112" t="s">
        <v>373</v>
      </c>
      <c r="B1871" s="115"/>
      <c r="C1871" s="114"/>
      <c r="D1871" s="114"/>
    </row>
    <row r="1872" spans="1:4" s="94" customFormat="1" x14ac:dyDescent="0.2">
      <c r="A1872" s="112" t="s">
        <v>529</v>
      </c>
      <c r="B1872" s="115"/>
      <c r="C1872" s="114"/>
      <c r="D1872" s="114"/>
    </row>
    <row r="1873" spans="1:4" s="94" customFormat="1" x14ac:dyDescent="0.2">
      <c r="A1873" s="112"/>
      <c r="B1873" s="143"/>
      <c r="C1873" s="131"/>
      <c r="D1873" s="131"/>
    </row>
    <row r="1874" spans="1:4" s="94" customFormat="1" x14ac:dyDescent="0.2">
      <c r="A1874" s="110">
        <v>410000</v>
      </c>
      <c r="B1874" s="111" t="s">
        <v>87</v>
      </c>
      <c r="C1874" s="109">
        <f t="shared" ref="C1874" si="413">C1875+C1880</f>
        <v>1909700</v>
      </c>
      <c r="D1874" s="109">
        <f t="shared" ref="D1874" si="414">D1875+D1880</f>
        <v>0</v>
      </c>
    </row>
    <row r="1875" spans="1:4" s="94" customFormat="1" x14ac:dyDescent="0.2">
      <c r="A1875" s="110">
        <v>411000</v>
      </c>
      <c r="B1875" s="111" t="s">
        <v>200</v>
      </c>
      <c r="C1875" s="109">
        <f t="shared" ref="C1875" si="415">SUM(C1876:C1879)</f>
        <v>1614900</v>
      </c>
      <c r="D1875" s="109">
        <f t="shared" ref="D1875" si="416">SUM(D1876:D1879)</f>
        <v>0</v>
      </c>
    </row>
    <row r="1876" spans="1:4" s="94" customFormat="1" x14ac:dyDescent="0.2">
      <c r="A1876" s="112">
        <v>411100</v>
      </c>
      <c r="B1876" s="113" t="s">
        <v>88</v>
      </c>
      <c r="C1876" s="114">
        <v>1516000</v>
      </c>
      <c r="D1876" s="122">
        <v>0</v>
      </c>
    </row>
    <row r="1877" spans="1:4" s="94" customFormat="1" ht="40.5" x14ac:dyDescent="0.2">
      <c r="A1877" s="112">
        <v>411200</v>
      </c>
      <c r="B1877" s="113" t="s">
        <v>213</v>
      </c>
      <c r="C1877" s="114">
        <v>83000</v>
      </c>
      <c r="D1877" s="122">
        <v>0</v>
      </c>
    </row>
    <row r="1878" spans="1:4" s="94" customFormat="1" ht="40.5" x14ac:dyDescent="0.2">
      <c r="A1878" s="112">
        <v>411300</v>
      </c>
      <c r="B1878" s="113" t="s">
        <v>89</v>
      </c>
      <c r="C1878" s="114">
        <v>5900</v>
      </c>
      <c r="D1878" s="122">
        <v>0</v>
      </c>
    </row>
    <row r="1879" spans="1:4" s="94" customFormat="1" x14ac:dyDescent="0.2">
      <c r="A1879" s="112">
        <v>411400</v>
      </c>
      <c r="B1879" s="113" t="s">
        <v>90</v>
      </c>
      <c r="C1879" s="114">
        <v>10000</v>
      </c>
      <c r="D1879" s="122">
        <v>0</v>
      </c>
    </row>
    <row r="1880" spans="1:4" s="94" customFormat="1" x14ac:dyDescent="0.2">
      <c r="A1880" s="110">
        <v>412000</v>
      </c>
      <c r="B1880" s="115" t="s">
        <v>205</v>
      </c>
      <c r="C1880" s="109">
        <f>SUM(C1881:C1888)</f>
        <v>294800</v>
      </c>
      <c r="D1880" s="109">
        <f>SUM(D1881:D1888)</f>
        <v>0</v>
      </c>
    </row>
    <row r="1881" spans="1:4" s="94" customFormat="1" ht="40.5" x14ac:dyDescent="0.2">
      <c r="A1881" s="112">
        <v>412200</v>
      </c>
      <c r="B1881" s="113" t="s">
        <v>214</v>
      </c>
      <c r="C1881" s="114">
        <v>113000</v>
      </c>
      <c r="D1881" s="122">
        <v>0</v>
      </c>
    </row>
    <row r="1882" spans="1:4" s="94" customFormat="1" x14ac:dyDescent="0.2">
      <c r="A1882" s="112">
        <v>412300</v>
      </c>
      <c r="B1882" s="113" t="s">
        <v>92</v>
      </c>
      <c r="C1882" s="114">
        <v>16500</v>
      </c>
      <c r="D1882" s="122">
        <v>0</v>
      </c>
    </row>
    <row r="1883" spans="1:4" s="94" customFormat="1" x14ac:dyDescent="0.2">
      <c r="A1883" s="112">
        <v>412500</v>
      </c>
      <c r="B1883" s="113" t="s">
        <v>94</v>
      </c>
      <c r="C1883" s="114">
        <v>8000</v>
      </c>
      <c r="D1883" s="122">
        <v>0</v>
      </c>
    </row>
    <row r="1884" spans="1:4" s="94" customFormat="1" x14ac:dyDescent="0.2">
      <c r="A1884" s="112">
        <v>412600</v>
      </c>
      <c r="B1884" s="113" t="s">
        <v>215</v>
      </c>
      <c r="C1884" s="114">
        <v>18000</v>
      </c>
      <c r="D1884" s="122">
        <v>0</v>
      </c>
    </row>
    <row r="1885" spans="1:4" s="94" customFormat="1" x14ac:dyDescent="0.2">
      <c r="A1885" s="112">
        <v>412700</v>
      </c>
      <c r="B1885" s="113" t="s">
        <v>202</v>
      </c>
      <c r="C1885" s="114">
        <v>135000</v>
      </c>
      <c r="D1885" s="122">
        <v>0</v>
      </c>
    </row>
    <row r="1886" spans="1:4" s="94" customFormat="1" x14ac:dyDescent="0.2">
      <c r="A1886" s="112">
        <v>412900</v>
      </c>
      <c r="B1886" s="117" t="s">
        <v>295</v>
      </c>
      <c r="C1886" s="114">
        <v>300</v>
      </c>
      <c r="D1886" s="122">
        <v>0</v>
      </c>
    </row>
    <row r="1887" spans="1:4" s="94" customFormat="1" x14ac:dyDescent="0.2">
      <c r="A1887" s="112">
        <v>412900</v>
      </c>
      <c r="B1887" s="117" t="s">
        <v>314</v>
      </c>
      <c r="C1887" s="114">
        <v>1000</v>
      </c>
      <c r="D1887" s="122">
        <v>0</v>
      </c>
    </row>
    <row r="1888" spans="1:4" s="94" customFormat="1" x14ac:dyDescent="0.2">
      <c r="A1888" s="112">
        <v>412900</v>
      </c>
      <c r="B1888" s="117" t="s">
        <v>315</v>
      </c>
      <c r="C1888" s="114">
        <v>3000</v>
      </c>
      <c r="D1888" s="122">
        <v>0</v>
      </c>
    </row>
    <row r="1889" spans="1:4" s="94" customFormat="1" x14ac:dyDescent="0.2">
      <c r="A1889" s="110">
        <v>510000</v>
      </c>
      <c r="B1889" s="115" t="s">
        <v>151</v>
      </c>
      <c r="C1889" s="109">
        <f t="shared" ref="C1889" si="417">C1890+C1892</f>
        <v>6000</v>
      </c>
      <c r="D1889" s="109">
        <f t="shared" ref="D1889" si="418">D1890+D1892</f>
        <v>0</v>
      </c>
    </row>
    <row r="1890" spans="1:4" s="94" customFormat="1" x14ac:dyDescent="0.2">
      <c r="A1890" s="110">
        <v>511000</v>
      </c>
      <c r="B1890" s="115" t="s">
        <v>152</v>
      </c>
      <c r="C1890" s="109">
        <f t="shared" ref="C1890" si="419">SUM(C1891:C1891)</f>
        <v>5000</v>
      </c>
      <c r="D1890" s="109">
        <f t="shared" ref="D1890" si="420">SUM(D1891:D1891)</f>
        <v>0</v>
      </c>
    </row>
    <row r="1891" spans="1:4" s="94" customFormat="1" x14ac:dyDescent="0.2">
      <c r="A1891" s="112">
        <v>511300</v>
      </c>
      <c r="B1891" s="113" t="s">
        <v>155</v>
      </c>
      <c r="C1891" s="114">
        <v>5000</v>
      </c>
      <c r="D1891" s="122">
        <v>0</v>
      </c>
    </row>
    <row r="1892" spans="1:4" s="94" customFormat="1" x14ac:dyDescent="0.2">
      <c r="A1892" s="110">
        <v>516000</v>
      </c>
      <c r="B1892" s="115" t="s">
        <v>162</v>
      </c>
      <c r="C1892" s="109">
        <f t="shared" ref="C1892:D1892" si="421">C1893</f>
        <v>1000</v>
      </c>
      <c r="D1892" s="109">
        <f t="shared" si="421"/>
        <v>0</v>
      </c>
    </row>
    <row r="1893" spans="1:4" s="94" customFormat="1" x14ac:dyDescent="0.2">
      <c r="A1893" s="112">
        <v>516100</v>
      </c>
      <c r="B1893" s="113" t="s">
        <v>162</v>
      </c>
      <c r="C1893" s="114">
        <v>1000</v>
      </c>
      <c r="D1893" s="122">
        <v>0</v>
      </c>
    </row>
    <row r="1894" spans="1:4" s="94" customFormat="1" x14ac:dyDescent="0.2">
      <c r="A1894" s="153"/>
      <c r="B1894" s="147" t="s">
        <v>229</v>
      </c>
      <c r="C1894" s="151">
        <f>C1874+C1889+0</f>
        <v>1915700</v>
      </c>
      <c r="D1894" s="151">
        <f>D1874+D1889+0</f>
        <v>0</v>
      </c>
    </row>
    <row r="1895" spans="1:4" s="94" customFormat="1" x14ac:dyDescent="0.2">
      <c r="A1895" s="130"/>
      <c r="B1895" s="108"/>
      <c r="C1895" s="131"/>
      <c r="D1895" s="131"/>
    </row>
    <row r="1896" spans="1:4" s="94" customFormat="1" x14ac:dyDescent="0.2">
      <c r="A1896" s="107"/>
      <c r="B1896" s="108"/>
      <c r="C1896" s="114"/>
      <c r="D1896" s="114"/>
    </row>
    <row r="1897" spans="1:4" s="94" customFormat="1" x14ac:dyDescent="0.2">
      <c r="A1897" s="112" t="s">
        <v>614</v>
      </c>
      <c r="B1897" s="115"/>
      <c r="C1897" s="114"/>
      <c r="D1897" s="114"/>
    </row>
    <row r="1898" spans="1:4" s="94" customFormat="1" x14ac:dyDescent="0.2">
      <c r="A1898" s="112" t="s">
        <v>242</v>
      </c>
      <c r="B1898" s="115"/>
      <c r="C1898" s="114"/>
      <c r="D1898" s="114"/>
    </row>
    <row r="1899" spans="1:4" s="94" customFormat="1" x14ac:dyDescent="0.2">
      <c r="A1899" s="112" t="s">
        <v>374</v>
      </c>
      <c r="B1899" s="115"/>
      <c r="C1899" s="114"/>
      <c r="D1899" s="114"/>
    </row>
    <row r="1900" spans="1:4" s="94" customFormat="1" x14ac:dyDescent="0.2">
      <c r="A1900" s="112" t="s">
        <v>529</v>
      </c>
      <c r="B1900" s="115"/>
      <c r="C1900" s="114"/>
      <c r="D1900" s="114"/>
    </row>
    <row r="1901" spans="1:4" s="94" customFormat="1" x14ac:dyDescent="0.2">
      <c r="A1901" s="112"/>
      <c r="B1901" s="143"/>
      <c r="C1901" s="131"/>
      <c r="D1901" s="131"/>
    </row>
    <row r="1902" spans="1:4" s="94" customFormat="1" x14ac:dyDescent="0.2">
      <c r="A1902" s="110">
        <v>410000</v>
      </c>
      <c r="B1902" s="111" t="s">
        <v>87</v>
      </c>
      <c r="C1902" s="109">
        <f t="shared" ref="C1902" si="422">C1903+C1908</f>
        <v>1038000</v>
      </c>
      <c r="D1902" s="109">
        <f t="shared" ref="D1902" si="423">D1903+D1908</f>
        <v>0</v>
      </c>
    </row>
    <row r="1903" spans="1:4" s="94" customFormat="1" x14ac:dyDescent="0.2">
      <c r="A1903" s="110">
        <v>411000</v>
      </c>
      <c r="B1903" s="111" t="s">
        <v>200</v>
      </c>
      <c r="C1903" s="109">
        <f t="shared" ref="C1903" si="424">SUM(C1904:C1907)</f>
        <v>885000</v>
      </c>
      <c r="D1903" s="109">
        <f t="shared" ref="D1903" si="425">SUM(D1904:D1907)</f>
        <v>0</v>
      </c>
    </row>
    <row r="1904" spans="1:4" s="94" customFormat="1" x14ac:dyDescent="0.2">
      <c r="A1904" s="112">
        <v>411100</v>
      </c>
      <c r="B1904" s="113" t="s">
        <v>88</v>
      </c>
      <c r="C1904" s="114">
        <v>804000</v>
      </c>
      <c r="D1904" s="122">
        <v>0</v>
      </c>
    </row>
    <row r="1905" spans="1:4" s="94" customFormat="1" ht="40.5" x14ac:dyDescent="0.2">
      <c r="A1905" s="112">
        <v>411200</v>
      </c>
      <c r="B1905" s="113" t="s">
        <v>213</v>
      </c>
      <c r="C1905" s="114">
        <v>61000</v>
      </c>
      <c r="D1905" s="122">
        <v>0</v>
      </c>
    </row>
    <row r="1906" spans="1:4" s="94" customFormat="1" ht="40.5" x14ac:dyDescent="0.2">
      <c r="A1906" s="112">
        <v>411300</v>
      </c>
      <c r="B1906" s="113" t="s">
        <v>89</v>
      </c>
      <c r="C1906" s="114">
        <v>0</v>
      </c>
      <c r="D1906" s="122">
        <v>0</v>
      </c>
    </row>
    <row r="1907" spans="1:4" s="94" customFormat="1" x14ac:dyDescent="0.2">
      <c r="A1907" s="112">
        <v>411400</v>
      </c>
      <c r="B1907" s="113" t="s">
        <v>90</v>
      </c>
      <c r="C1907" s="114">
        <v>20000</v>
      </c>
      <c r="D1907" s="122">
        <v>0</v>
      </c>
    </row>
    <row r="1908" spans="1:4" s="94" customFormat="1" x14ac:dyDescent="0.2">
      <c r="A1908" s="110">
        <v>412000</v>
      </c>
      <c r="B1908" s="115" t="s">
        <v>205</v>
      </c>
      <c r="C1908" s="109">
        <f>SUM(C1909:C1915)</f>
        <v>153000</v>
      </c>
      <c r="D1908" s="109">
        <f>SUM(D1909:D1915)</f>
        <v>0</v>
      </c>
    </row>
    <row r="1909" spans="1:4" s="94" customFormat="1" ht="40.5" x14ac:dyDescent="0.2">
      <c r="A1909" s="112">
        <v>412200</v>
      </c>
      <c r="B1909" s="113" t="s">
        <v>214</v>
      </c>
      <c r="C1909" s="114">
        <v>53000</v>
      </c>
      <c r="D1909" s="122">
        <v>0</v>
      </c>
    </row>
    <row r="1910" spans="1:4" s="94" customFormat="1" x14ac:dyDescent="0.2">
      <c r="A1910" s="112">
        <v>412300</v>
      </c>
      <c r="B1910" s="113" t="s">
        <v>92</v>
      </c>
      <c r="C1910" s="114">
        <v>12000</v>
      </c>
      <c r="D1910" s="122">
        <v>0</v>
      </c>
    </row>
    <row r="1911" spans="1:4" s="94" customFormat="1" x14ac:dyDescent="0.2">
      <c r="A1911" s="112">
        <v>412500</v>
      </c>
      <c r="B1911" s="113" t="s">
        <v>94</v>
      </c>
      <c r="C1911" s="114">
        <v>3999.9999999999995</v>
      </c>
      <c r="D1911" s="122">
        <v>0</v>
      </c>
    </row>
    <row r="1912" spans="1:4" s="94" customFormat="1" x14ac:dyDescent="0.2">
      <c r="A1912" s="112">
        <v>412600</v>
      </c>
      <c r="B1912" s="113" t="s">
        <v>215</v>
      </c>
      <c r="C1912" s="114">
        <v>9000</v>
      </c>
      <c r="D1912" s="122">
        <v>0</v>
      </c>
    </row>
    <row r="1913" spans="1:4" s="94" customFormat="1" x14ac:dyDescent="0.2">
      <c r="A1913" s="112">
        <v>412700</v>
      </c>
      <c r="B1913" s="113" t="s">
        <v>202</v>
      </c>
      <c r="C1913" s="114">
        <v>70000</v>
      </c>
      <c r="D1913" s="122">
        <v>0</v>
      </c>
    </row>
    <row r="1914" spans="1:4" s="94" customFormat="1" x14ac:dyDescent="0.2">
      <c r="A1914" s="112">
        <v>412900</v>
      </c>
      <c r="B1914" s="117" t="s">
        <v>314</v>
      </c>
      <c r="C1914" s="114">
        <v>2000</v>
      </c>
      <c r="D1914" s="122">
        <v>0</v>
      </c>
    </row>
    <row r="1915" spans="1:4" s="94" customFormat="1" x14ac:dyDescent="0.2">
      <c r="A1915" s="112">
        <v>412900</v>
      </c>
      <c r="B1915" s="113" t="s">
        <v>297</v>
      </c>
      <c r="C1915" s="114">
        <v>3000</v>
      </c>
      <c r="D1915" s="122">
        <v>0</v>
      </c>
    </row>
    <row r="1916" spans="1:4" s="119" customFormat="1" x14ac:dyDescent="0.2">
      <c r="A1916" s="110">
        <v>510000</v>
      </c>
      <c r="B1916" s="115" t="s">
        <v>151</v>
      </c>
      <c r="C1916" s="109">
        <f t="shared" ref="C1916:D1916" si="426">C1917</f>
        <v>25000</v>
      </c>
      <c r="D1916" s="109">
        <f t="shared" si="426"/>
        <v>0</v>
      </c>
    </row>
    <row r="1917" spans="1:4" s="119" customFormat="1" x14ac:dyDescent="0.2">
      <c r="A1917" s="110">
        <v>511000</v>
      </c>
      <c r="B1917" s="115" t="s">
        <v>152</v>
      </c>
      <c r="C1917" s="109">
        <f>C1918+0+0</f>
        <v>25000</v>
      </c>
      <c r="D1917" s="109">
        <f>D1918+0+0</f>
        <v>0</v>
      </c>
    </row>
    <row r="1918" spans="1:4" s="94" customFormat="1" x14ac:dyDescent="0.2">
      <c r="A1918" s="112">
        <v>511300</v>
      </c>
      <c r="B1918" s="113" t="s">
        <v>155</v>
      </c>
      <c r="C1918" s="114">
        <v>25000</v>
      </c>
      <c r="D1918" s="122">
        <v>0</v>
      </c>
    </row>
    <row r="1919" spans="1:4" s="94" customFormat="1" x14ac:dyDescent="0.2">
      <c r="A1919" s="153"/>
      <c r="B1919" s="147" t="s">
        <v>229</v>
      </c>
      <c r="C1919" s="151">
        <f>C1902+C1916+0</f>
        <v>1063000</v>
      </c>
      <c r="D1919" s="151">
        <f>D1902+D1916+0</f>
        <v>0</v>
      </c>
    </row>
    <row r="1920" spans="1:4" s="94" customFormat="1" x14ac:dyDescent="0.2">
      <c r="A1920" s="130"/>
      <c r="B1920" s="108"/>
      <c r="C1920" s="131"/>
      <c r="D1920" s="131"/>
    </row>
    <row r="1921" spans="1:4" s="94" customFormat="1" x14ac:dyDescent="0.2">
      <c r="A1921" s="107"/>
      <c r="B1921" s="108"/>
      <c r="C1921" s="114"/>
      <c r="D1921" s="114"/>
    </row>
    <row r="1922" spans="1:4" s="94" customFormat="1" x14ac:dyDescent="0.2">
      <c r="A1922" s="112" t="s">
        <v>615</v>
      </c>
      <c r="B1922" s="115"/>
      <c r="C1922" s="114"/>
      <c r="D1922" s="114"/>
    </row>
    <row r="1923" spans="1:4" s="94" customFormat="1" x14ac:dyDescent="0.2">
      <c r="A1923" s="112" t="s">
        <v>242</v>
      </c>
      <c r="B1923" s="115"/>
      <c r="C1923" s="114"/>
      <c r="D1923" s="114"/>
    </row>
    <row r="1924" spans="1:4" s="94" customFormat="1" x14ac:dyDescent="0.2">
      <c r="A1924" s="112" t="s">
        <v>375</v>
      </c>
      <c r="B1924" s="115"/>
      <c r="C1924" s="114"/>
      <c r="D1924" s="114"/>
    </row>
    <row r="1925" spans="1:4" s="94" customFormat="1" x14ac:dyDescent="0.2">
      <c r="A1925" s="112" t="s">
        <v>529</v>
      </c>
      <c r="B1925" s="115"/>
      <c r="C1925" s="114"/>
      <c r="D1925" s="114"/>
    </row>
    <row r="1926" spans="1:4" s="94" customFormat="1" x14ac:dyDescent="0.2">
      <c r="A1926" s="112"/>
      <c r="B1926" s="143"/>
      <c r="C1926" s="131"/>
      <c r="D1926" s="131"/>
    </row>
    <row r="1927" spans="1:4" s="94" customFormat="1" x14ac:dyDescent="0.2">
      <c r="A1927" s="110">
        <v>410000</v>
      </c>
      <c r="B1927" s="111" t="s">
        <v>87</v>
      </c>
      <c r="C1927" s="109">
        <f>C1928+C1933+C1944</f>
        <v>4846300</v>
      </c>
      <c r="D1927" s="109">
        <f>D1928+D1933+D1944</f>
        <v>0</v>
      </c>
    </row>
    <row r="1928" spans="1:4" s="94" customFormat="1" x14ac:dyDescent="0.2">
      <c r="A1928" s="110">
        <v>411000</v>
      </c>
      <c r="B1928" s="111" t="s">
        <v>200</v>
      </c>
      <c r="C1928" s="109">
        <f t="shared" ref="C1928" si="427">SUM(C1929:C1932)</f>
        <v>4319700</v>
      </c>
      <c r="D1928" s="109">
        <f t="shared" ref="D1928" si="428">SUM(D1929:D1932)</f>
        <v>0</v>
      </c>
    </row>
    <row r="1929" spans="1:4" s="94" customFormat="1" x14ac:dyDescent="0.2">
      <c r="A1929" s="112">
        <v>411100</v>
      </c>
      <c r="B1929" s="113" t="s">
        <v>88</v>
      </c>
      <c r="C1929" s="114">
        <v>4001000</v>
      </c>
      <c r="D1929" s="122">
        <v>0</v>
      </c>
    </row>
    <row r="1930" spans="1:4" s="94" customFormat="1" ht="40.5" x14ac:dyDescent="0.2">
      <c r="A1930" s="112">
        <v>411200</v>
      </c>
      <c r="B1930" s="113" t="s">
        <v>213</v>
      </c>
      <c r="C1930" s="114">
        <v>170000</v>
      </c>
      <c r="D1930" s="122">
        <v>0</v>
      </c>
    </row>
    <row r="1931" spans="1:4" s="94" customFormat="1" ht="40.5" x14ac:dyDescent="0.2">
      <c r="A1931" s="112">
        <v>411300</v>
      </c>
      <c r="B1931" s="113" t="s">
        <v>89</v>
      </c>
      <c r="C1931" s="114">
        <v>131700</v>
      </c>
      <c r="D1931" s="122">
        <v>0</v>
      </c>
    </row>
    <row r="1932" spans="1:4" s="94" customFormat="1" x14ac:dyDescent="0.2">
      <c r="A1932" s="112">
        <v>411400</v>
      </c>
      <c r="B1932" s="113" t="s">
        <v>90</v>
      </c>
      <c r="C1932" s="114">
        <v>17000</v>
      </c>
      <c r="D1932" s="122">
        <v>0</v>
      </c>
    </row>
    <row r="1933" spans="1:4" s="94" customFormat="1" x14ac:dyDescent="0.2">
      <c r="A1933" s="110">
        <v>412000</v>
      </c>
      <c r="B1933" s="115" t="s">
        <v>205</v>
      </c>
      <c r="C1933" s="109">
        <f>SUM(C1934:C1943)</f>
        <v>526500</v>
      </c>
      <c r="D1933" s="109">
        <f>SUM(D1934:D1943)</f>
        <v>0</v>
      </c>
    </row>
    <row r="1934" spans="1:4" s="94" customFormat="1" ht="40.5" x14ac:dyDescent="0.2">
      <c r="A1934" s="112">
        <v>412200</v>
      </c>
      <c r="B1934" s="113" t="s">
        <v>214</v>
      </c>
      <c r="C1934" s="114">
        <v>152000</v>
      </c>
      <c r="D1934" s="122">
        <v>0</v>
      </c>
    </row>
    <row r="1935" spans="1:4" s="94" customFormat="1" x14ac:dyDescent="0.2">
      <c r="A1935" s="112">
        <v>412300</v>
      </c>
      <c r="B1935" s="113" t="s">
        <v>92</v>
      </c>
      <c r="C1935" s="114">
        <v>44000</v>
      </c>
      <c r="D1935" s="122">
        <v>0</v>
      </c>
    </row>
    <row r="1936" spans="1:4" s="94" customFormat="1" x14ac:dyDescent="0.2">
      <c r="A1936" s="112">
        <v>412500</v>
      </c>
      <c r="B1936" s="113" t="s">
        <v>94</v>
      </c>
      <c r="C1936" s="114">
        <v>20000</v>
      </c>
      <c r="D1936" s="122">
        <v>0</v>
      </c>
    </row>
    <row r="1937" spans="1:4" s="94" customFormat="1" x14ac:dyDescent="0.2">
      <c r="A1937" s="112">
        <v>412600</v>
      </c>
      <c r="B1937" s="113" t="s">
        <v>215</v>
      </c>
      <c r="C1937" s="114">
        <v>11500</v>
      </c>
      <c r="D1937" s="122">
        <v>0</v>
      </c>
    </row>
    <row r="1938" spans="1:4" s="94" customFormat="1" x14ac:dyDescent="0.2">
      <c r="A1938" s="112">
        <v>412700</v>
      </c>
      <c r="B1938" s="113" t="s">
        <v>202</v>
      </c>
      <c r="C1938" s="114">
        <v>280000</v>
      </c>
      <c r="D1938" s="122">
        <v>0</v>
      </c>
    </row>
    <row r="1939" spans="1:4" s="94" customFormat="1" x14ac:dyDescent="0.2">
      <c r="A1939" s="112">
        <v>412900</v>
      </c>
      <c r="B1939" s="117" t="s">
        <v>295</v>
      </c>
      <c r="C1939" s="114">
        <v>4000</v>
      </c>
      <c r="D1939" s="122">
        <v>0</v>
      </c>
    </row>
    <row r="1940" spans="1:4" s="94" customFormat="1" x14ac:dyDescent="0.2">
      <c r="A1940" s="112">
        <v>412900</v>
      </c>
      <c r="B1940" s="117" t="s">
        <v>313</v>
      </c>
      <c r="C1940" s="114">
        <v>1500</v>
      </c>
      <c r="D1940" s="122">
        <v>0</v>
      </c>
    </row>
    <row r="1941" spans="1:4" s="94" customFormat="1" x14ac:dyDescent="0.2">
      <c r="A1941" s="112">
        <v>412900</v>
      </c>
      <c r="B1941" s="117" t="s">
        <v>314</v>
      </c>
      <c r="C1941" s="114">
        <v>1500</v>
      </c>
      <c r="D1941" s="122">
        <v>0</v>
      </c>
    </row>
    <row r="1942" spans="1:4" s="94" customFormat="1" x14ac:dyDescent="0.2">
      <c r="A1942" s="112">
        <v>412900</v>
      </c>
      <c r="B1942" s="117" t="s">
        <v>315</v>
      </c>
      <c r="C1942" s="114">
        <v>7999.9999999999991</v>
      </c>
      <c r="D1942" s="122">
        <v>0</v>
      </c>
    </row>
    <row r="1943" spans="1:4" s="94" customFormat="1" x14ac:dyDescent="0.2">
      <c r="A1943" s="112">
        <v>412900</v>
      </c>
      <c r="B1943" s="113" t="s">
        <v>297</v>
      </c>
      <c r="C1943" s="114">
        <v>4000</v>
      </c>
      <c r="D1943" s="122">
        <v>0</v>
      </c>
    </row>
    <row r="1944" spans="1:4" s="119" customFormat="1" x14ac:dyDescent="0.2">
      <c r="A1944" s="110">
        <v>413000</v>
      </c>
      <c r="B1944" s="115" t="s">
        <v>206</v>
      </c>
      <c r="C1944" s="109">
        <f t="shared" ref="C1944:D1944" si="429">C1945</f>
        <v>100</v>
      </c>
      <c r="D1944" s="109">
        <f t="shared" si="429"/>
        <v>0</v>
      </c>
    </row>
    <row r="1945" spans="1:4" s="94" customFormat="1" x14ac:dyDescent="0.2">
      <c r="A1945" s="112">
        <v>413900</v>
      </c>
      <c r="B1945" s="113" t="s">
        <v>99</v>
      </c>
      <c r="C1945" s="114">
        <v>100</v>
      </c>
      <c r="D1945" s="122">
        <v>0</v>
      </c>
    </row>
    <row r="1946" spans="1:4" s="94" customFormat="1" x14ac:dyDescent="0.2">
      <c r="A1946" s="110">
        <v>510000</v>
      </c>
      <c r="B1946" s="115" t="s">
        <v>151</v>
      </c>
      <c r="C1946" s="109">
        <f>C1947+C1949</f>
        <v>23500</v>
      </c>
      <c r="D1946" s="109">
        <f>D1947+D1949</f>
        <v>0</v>
      </c>
    </row>
    <row r="1947" spans="1:4" s="94" customFormat="1" x14ac:dyDescent="0.2">
      <c r="A1947" s="110">
        <v>511000</v>
      </c>
      <c r="B1947" s="115" t="s">
        <v>152</v>
      </c>
      <c r="C1947" s="109">
        <f>SUM(C1948:C1948)</f>
        <v>20000</v>
      </c>
      <c r="D1947" s="109">
        <f>SUM(D1948:D1948)</f>
        <v>0</v>
      </c>
    </row>
    <row r="1948" spans="1:4" s="94" customFormat="1" x14ac:dyDescent="0.2">
      <c r="A1948" s="112">
        <v>511300</v>
      </c>
      <c r="B1948" s="113" t="s">
        <v>155</v>
      </c>
      <c r="C1948" s="114">
        <v>20000</v>
      </c>
      <c r="D1948" s="122">
        <v>0</v>
      </c>
    </row>
    <row r="1949" spans="1:4" s="119" customFormat="1" x14ac:dyDescent="0.2">
      <c r="A1949" s="110">
        <v>516000</v>
      </c>
      <c r="B1949" s="115" t="s">
        <v>162</v>
      </c>
      <c r="C1949" s="109">
        <f t="shared" ref="C1949:D1949" si="430">C1950</f>
        <v>3500</v>
      </c>
      <c r="D1949" s="109">
        <f t="shared" si="430"/>
        <v>0</v>
      </c>
    </row>
    <row r="1950" spans="1:4" s="94" customFormat="1" x14ac:dyDescent="0.2">
      <c r="A1950" s="112">
        <v>516100</v>
      </c>
      <c r="B1950" s="113" t="s">
        <v>162</v>
      </c>
      <c r="C1950" s="114">
        <v>3500</v>
      </c>
      <c r="D1950" s="122">
        <v>0</v>
      </c>
    </row>
    <row r="1951" spans="1:4" s="119" customFormat="1" x14ac:dyDescent="0.2">
      <c r="A1951" s="110">
        <v>630000</v>
      </c>
      <c r="B1951" s="115" t="s">
        <v>190</v>
      </c>
      <c r="C1951" s="109">
        <f>C1952+C1954</f>
        <v>99300</v>
      </c>
      <c r="D1951" s="109">
        <f>D1952+D1954</f>
        <v>21000</v>
      </c>
    </row>
    <row r="1952" spans="1:4" s="119" customFormat="1" x14ac:dyDescent="0.2">
      <c r="A1952" s="110">
        <v>631000</v>
      </c>
      <c r="B1952" s="115" t="s">
        <v>125</v>
      </c>
      <c r="C1952" s="109">
        <f>0</f>
        <v>0</v>
      </c>
      <c r="D1952" s="109">
        <f>0+D1953</f>
        <v>21000</v>
      </c>
    </row>
    <row r="1953" spans="1:4" s="94" customFormat="1" x14ac:dyDescent="0.2">
      <c r="A1953" s="120">
        <v>631200</v>
      </c>
      <c r="B1953" s="113" t="s">
        <v>193</v>
      </c>
      <c r="C1953" s="114">
        <v>0</v>
      </c>
      <c r="D1953" s="114">
        <v>21000</v>
      </c>
    </row>
    <row r="1954" spans="1:4" s="119" customFormat="1" x14ac:dyDescent="0.2">
      <c r="A1954" s="110">
        <v>638000</v>
      </c>
      <c r="B1954" s="115" t="s">
        <v>126</v>
      </c>
      <c r="C1954" s="109">
        <f t="shared" ref="C1954:D1954" si="431">C1955</f>
        <v>99300</v>
      </c>
      <c r="D1954" s="109">
        <f t="shared" si="431"/>
        <v>0</v>
      </c>
    </row>
    <row r="1955" spans="1:4" s="94" customFormat="1" x14ac:dyDescent="0.2">
      <c r="A1955" s="112">
        <v>638100</v>
      </c>
      <c r="B1955" s="113" t="s">
        <v>195</v>
      </c>
      <c r="C1955" s="114">
        <v>99300</v>
      </c>
      <c r="D1955" s="122">
        <v>0</v>
      </c>
    </row>
    <row r="1956" spans="1:4" s="94" customFormat="1" x14ac:dyDescent="0.2">
      <c r="A1956" s="153"/>
      <c r="B1956" s="147" t="s">
        <v>229</v>
      </c>
      <c r="C1956" s="151">
        <f>C1927+C1946+C1951</f>
        <v>4969100</v>
      </c>
      <c r="D1956" s="151">
        <f>D1927+D1946+D1951</f>
        <v>21000</v>
      </c>
    </row>
    <row r="1957" spans="1:4" s="94" customFormat="1" x14ac:dyDescent="0.2">
      <c r="A1957" s="130"/>
      <c r="B1957" s="108"/>
      <c r="C1957" s="131"/>
      <c r="D1957" s="131"/>
    </row>
    <row r="1958" spans="1:4" s="94" customFormat="1" x14ac:dyDescent="0.2">
      <c r="A1958" s="107"/>
      <c r="B1958" s="108"/>
      <c r="C1958" s="114"/>
      <c r="D1958" s="114"/>
    </row>
    <row r="1959" spans="1:4" s="94" customFormat="1" x14ac:dyDescent="0.2">
      <c r="A1959" s="112" t="s">
        <v>616</v>
      </c>
      <c r="B1959" s="115"/>
      <c r="C1959" s="114"/>
      <c r="D1959" s="114"/>
    </row>
    <row r="1960" spans="1:4" s="94" customFormat="1" x14ac:dyDescent="0.2">
      <c r="A1960" s="112" t="s">
        <v>242</v>
      </c>
      <c r="B1960" s="115"/>
      <c r="C1960" s="114"/>
      <c r="D1960" s="114"/>
    </row>
    <row r="1961" spans="1:4" s="94" customFormat="1" x14ac:dyDescent="0.2">
      <c r="A1961" s="112" t="s">
        <v>376</v>
      </c>
      <c r="B1961" s="115"/>
      <c r="C1961" s="114"/>
      <c r="D1961" s="114"/>
    </row>
    <row r="1962" spans="1:4" s="94" customFormat="1" x14ac:dyDescent="0.2">
      <c r="A1962" s="112" t="s">
        <v>529</v>
      </c>
      <c r="B1962" s="115"/>
      <c r="C1962" s="114"/>
      <c r="D1962" s="114"/>
    </row>
    <row r="1963" spans="1:4" s="94" customFormat="1" x14ac:dyDescent="0.2">
      <c r="A1963" s="112"/>
      <c r="B1963" s="143"/>
      <c r="C1963" s="131"/>
      <c r="D1963" s="131"/>
    </row>
    <row r="1964" spans="1:4" s="94" customFormat="1" x14ac:dyDescent="0.2">
      <c r="A1964" s="110">
        <v>410000</v>
      </c>
      <c r="B1964" s="111" t="s">
        <v>87</v>
      </c>
      <c r="C1964" s="109">
        <f>C1965+C1970+0</f>
        <v>1728300</v>
      </c>
      <c r="D1964" s="109">
        <f>D1965+D1970+0</f>
        <v>0</v>
      </c>
    </row>
    <row r="1965" spans="1:4" s="94" customFormat="1" x14ac:dyDescent="0.2">
      <c r="A1965" s="110">
        <v>411000</v>
      </c>
      <c r="B1965" s="111" t="s">
        <v>200</v>
      </c>
      <c r="C1965" s="109">
        <f t="shared" ref="C1965" si="432">SUM(C1966:C1969)</f>
        <v>1588500</v>
      </c>
      <c r="D1965" s="109">
        <f t="shared" ref="D1965" si="433">SUM(D1966:D1969)</f>
        <v>0</v>
      </c>
    </row>
    <row r="1966" spans="1:4" s="94" customFormat="1" x14ac:dyDescent="0.2">
      <c r="A1966" s="112">
        <v>411100</v>
      </c>
      <c r="B1966" s="113" t="s">
        <v>88</v>
      </c>
      <c r="C1966" s="114">
        <v>1500000</v>
      </c>
      <c r="D1966" s="122">
        <v>0</v>
      </c>
    </row>
    <row r="1967" spans="1:4" s="94" customFormat="1" ht="40.5" x14ac:dyDescent="0.2">
      <c r="A1967" s="112">
        <v>411200</v>
      </c>
      <c r="B1967" s="113" t="s">
        <v>213</v>
      </c>
      <c r="C1967" s="114">
        <v>60000</v>
      </c>
      <c r="D1967" s="122">
        <v>0</v>
      </c>
    </row>
    <row r="1968" spans="1:4" s="94" customFormat="1" ht="40.5" x14ac:dyDescent="0.2">
      <c r="A1968" s="112">
        <v>411300</v>
      </c>
      <c r="B1968" s="113" t="s">
        <v>89</v>
      </c>
      <c r="C1968" s="114">
        <v>8500</v>
      </c>
      <c r="D1968" s="122">
        <v>0</v>
      </c>
    </row>
    <row r="1969" spans="1:4" s="94" customFormat="1" x14ac:dyDescent="0.2">
      <c r="A1969" s="112">
        <v>411400</v>
      </c>
      <c r="B1969" s="113" t="s">
        <v>90</v>
      </c>
      <c r="C1969" s="114">
        <v>20000</v>
      </c>
      <c r="D1969" s="122">
        <v>0</v>
      </c>
    </row>
    <row r="1970" spans="1:4" s="94" customFormat="1" x14ac:dyDescent="0.2">
      <c r="A1970" s="110">
        <v>412000</v>
      </c>
      <c r="B1970" s="115" t="s">
        <v>205</v>
      </c>
      <c r="C1970" s="109">
        <f>SUM(C1971:C1979)</f>
        <v>139800</v>
      </c>
      <c r="D1970" s="109">
        <f>SUM(D1971:D1979)</f>
        <v>0</v>
      </c>
    </row>
    <row r="1971" spans="1:4" s="94" customFormat="1" ht="40.5" x14ac:dyDescent="0.2">
      <c r="A1971" s="112">
        <v>412200</v>
      </c>
      <c r="B1971" s="113" t="s">
        <v>214</v>
      </c>
      <c r="C1971" s="114">
        <v>36000</v>
      </c>
      <c r="D1971" s="122">
        <v>0</v>
      </c>
    </row>
    <row r="1972" spans="1:4" s="94" customFormat="1" x14ac:dyDescent="0.2">
      <c r="A1972" s="112">
        <v>412300</v>
      </c>
      <c r="B1972" s="113" t="s">
        <v>92</v>
      </c>
      <c r="C1972" s="114">
        <v>11000</v>
      </c>
      <c r="D1972" s="122">
        <v>0</v>
      </c>
    </row>
    <row r="1973" spans="1:4" s="94" customFormat="1" x14ac:dyDescent="0.2">
      <c r="A1973" s="112">
        <v>412500</v>
      </c>
      <c r="B1973" s="113" t="s">
        <v>94</v>
      </c>
      <c r="C1973" s="114">
        <v>5000</v>
      </c>
      <c r="D1973" s="122">
        <v>0</v>
      </c>
    </row>
    <row r="1974" spans="1:4" s="94" customFormat="1" x14ac:dyDescent="0.2">
      <c r="A1974" s="112">
        <v>412600</v>
      </c>
      <c r="B1974" s="113" t="s">
        <v>215</v>
      </c>
      <c r="C1974" s="114">
        <v>5000</v>
      </c>
      <c r="D1974" s="122">
        <v>0</v>
      </c>
    </row>
    <row r="1975" spans="1:4" s="94" customFormat="1" x14ac:dyDescent="0.2">
      <c r="A1975" s="112">
        <v>412700</v>
      </c>
      <c r="B1975" s="113" t="s">
        <v>202</v>
      </c>
      <c r="C1975" s="114">
        <v>77000</v>
      </c>
      <c r="D1975" s="122">
        <v>0</v>
      </c>
    </row>
    <row r="1976" spans="1:4" s="94" customFormat="1" x14ac:dyDescent="0.2">
      <c r="A1976" s="112">
        <v>412900</v>
      </c>
      <c r="B1976" s="117" t="s">
        <v>295</v>
      </c>
      <c r="C1976" s="114">
        <v>1500</v>
      </c>
      <c r="D1976" s="122">
        <v>0</v>
      </c>
    </row>
    <row r="1977" spans="1:4" s="94" customFormat="1" x14ac:dyDescent="0.2">
      <c r="A1977" s="112">
        <v>412900</v>
      </c>
      <c r="B1977" s="117" t="s">
        <v>314</v>
      </c>
      <c r="C1977" s="114">
        <v>300</v>
      </c>
      <c r="D1977" s="122">
        <v>0</v>
      </c>
    </row>
    <row r="1978" spans="1:4" s="94" customFormat="1" x14ac:dyDescent="0.2">
      <c r="A1978" s="112">
        <v>412900</v>
      </c>
      <c r="B1978" s="117" t="s">
        <v>315</v>
      </c>
      <c r="C1978" s="114">
        <v>3000</v>
      </c>
      <c r="D1978" s="122">
        <v>0</v>
      </c>
    </row>
    <row r="1979" spans="1:4" s="94" customFormat="1" x14ac:dyDescent="0.2">
      <c r="A1979" s="112">
        <v>412900</v>
      </c>
      <c r="B1979" s="113" t="s">
        <v>297</v>
      </c>
      <c r="C1979" s="114">
        <v>999.99999999999989</v>
      </c>
      <c r="D1979" s="122">
        <v>0</v>
      </c>
    </row>
    <row r="1980" spans="1:4" s="94" customFormat="1" x14ac:dyDescent="0.2">
      <c r="A1980" s="110">
        <v>510000</v>
      </c>
      <c r="B1980" s="115" t="s">
        <v>151</v>
      </c>
      <c r="C1980" s="109">
        <f>C1981+C1983</f>
        <v>10000</v>
      </c>
      <c r="D1980" s="109">
        <f>D1981+D1983</f>
        <v>0</v>
      </c>
    </row>
    <row r="1981" spans="1:4" s="94" customFormat="1" x14ac:dyDescent="0.2">
      <c r="A1981" s="110">
        <v>511000</v>
      </c>
      <c r="B1981" s="115" t="s">
        <v>152</v>
      </c>
      <c r="C1981" s="109">
        <f>SUM(C1982:C1982)</f>
        <v>10000</v>
      </c>
      <c r="D1981" s="109">
        <f>SUM(D1982:D1982)</f>
        <v>0</v>
      </c>
    </row>
    <row r="1982" spans="1:4" s="94" customFormat="1" x14ac:dyDescent="0.2">
      <c r="A1982" s="112">
        <v>511300</v>
      </c>
      <c r="B1982" s="113" t="s">
        <v>155</v>
      </c>
      <c r="C1982" s="114">
        <v>10000</v>
      </c>
      <c r="D1982" s="122">
        <v>0</v>
      </c>
    </row>
    <row r="1983" spans="1:4" s="119" customFormat="1" x14ac:dyDescent="0.2">
      <c r="A1983" s="110">
        <v>516000</v>
      </c>
      <c r="B1983" s="115" t="s">
        <v>162</v>
      </c>
      <c r="C1983" s="109">
        <f t="shared" ref="C1983:D1983" si="434">C1984</f>
        <v>0</v>
      </c>
      <c r="D1983" s="109">
        <f t="shared" si="434"/>
        <v>0</v>
      </c>
    </row>
    <row r="1984" spans="1:4" s="94" customFormat="1" x14ac:dyDescent="0.2">
      <c r="A1984" s="112">
        <v>516100</v>
      </c>
      <c r="B1984" s="113" t="s">
        <v>162</v>
      </c>
      <c r="C1984" s="114">
        <v>0</v>
      </c>
      <c r="D1984" s="122">
        <v>0</v>
      </c>
    </row>
    <row r="1985" spans="1:4" s="119" customFormat="1" x14ac:dyDescent="0.2">
      <c r="A1985" s="110">
        <v>630000</v>
      </c>
      <c r="B1985" s="115" t="s">
        <v>190</v>
      </c>
      <c r="C1985" s="109">
        <f>C1986+C1988</f>
        <v>5000</v>
      </c>
      <c r="D1985" s="109">
        <f>D1986+D1988</f>
        <v>90000</v>
      </c>
    </row>
    <row r="1986" spans="1:4" s="119" customFormat="1" x14ac:dyDescent="0.2">
      <c r="A1986" s="110">
        <v>631000</v>
      </c>
      <c r="B1986" s="115" t="s">
        <v>125</v>
      </c>
      <c r="C1986" s="109">
        <f>0</f>
        <v>0</v>
      </c>
      <c r="D1986" s="109">
        <f>0+D1987</f>
        <v>90000</v>
      </c>
    </row>
    <row r="1987" spans="1:4" s="94" customFormat="1" x14ac:dyDescent="0.2">
      <c r="A1987" s="120">
        <v>631200</v>
      </c>
      <c r="B1987" s="113" t="s">
        <v>193</v>
      </c>
      <c r="C1987" s="114">
        <v>0</v>
      </c>
      <c r="D1987" s="114">
        <v>90000</v>
      </c>
    </row>
    <row r="1988" spans="1:4" s="119" customFormat="1" x14ac:dyDescent="0.2">
      <c r="A1988" s="110">
        <v>638000</v>
      </c>
      <c r="B1988" s="115" t="s">
        <v>126</v>
      </c>
      <c r="C1988" s="109">
        <f>C1989</f>
        <v>5000</v>
      </c>
      <c r="D1988" s="109">
        <f t="shared" ref="D1988" si="435">D1989</f>
        <v>0</v>
      </c>
    </row>
    <row r="1989" spans="1:4" s="94" customFormat="1" x14ac:dyDescent="0.2">
      <c r="A1989" s="112">
        <v>638100</v>
      </c>
      <c r="B1989" s="113" t="s">
        <v>195</v>
      </c>
      <c r="C1989" s="114">
        <v>5000</v>
      </c>
      <c r="D1989" s="122">
        <v>0</v>
      </c>
    </row>
    <row r="1990" spans="1:4" s="94" customFormat="1" x14ac:dyDescent="0.2">
      <c r="A1990" s="153"/>
      <c r="B1990" s="147" t="s">
        <v>229</v>
      </c>
      <c r="C1990" s="151">
        <f>C1964+C1980+C1985</f>
        <v>1743300</v>
      </c>
      <c r="D1990" s="151">
        <f>D1964+D1980+D1985</f>
        <v>90000</v>
      </c>
    </row>
    <row r="1991" spans="1:4" s="94" customFormat="1" x14ac:dyDescent="0.2">
      <c r="A1991" s="130"/>
      <c r="B1991" s="108"/>
      <c r="C1991" s="131"/>
      <c r="D1991" s="131"/>
    </row>
    <row r="1992" spans="1:4" s="94" customFormat="1" x14ac:dyDescent="0.2">
      <c r="A1992" s="107"/>
      <c r="B1992" s="108"/>
      <c r="C1992" s="114"/>
      <c r="D1992" s="114"/>
    </row>
    <row r="1993" spans="1:4" s="94" customFormat="1" x14ac:dyDescent="0.2">
      <c r="A1993" s="112" t="s">
        <v>617</v>
      </c>
      <c r="B1993" s="115"/>
      <c r="C1993" s="114"/>
      <c r="D1993" s="114"/>
    </row>
    <row r="1994" spans="1:4" s="94" customFormat="1" x14ac:dyDescent="0.2">
      <c r="A1994" s="112" t="s">
        <v>242</v>
      </c>
      <c r="B1994" s="115"/>
      <c r="C1994" s="114"/>
      <c r="D1994" s="114"/>
    </row>
    <row r="1995" spans="1:4" s="94" customFormat="1" x14ac:dyDescent="0.2">
      <c r="A1995" s="112" t="s">
        <v>377</v>
      </c>
      <c r="B1995" s="115"/>
      <c r="C1995" s="114"/>
      <c r="D1995" s="114"/>
    </row>
    <row r="1996" spans="1:4" s="94" customFormat="1" x14ac:dyDescent="0.2">
      <c r="A1996" s="112" t="s">
        <v>529</v>
      </c>
      <c r="B1996" s="115"/>
      <c r="C1996" s="114"/>
      <c r="D1996" s="114"/>
    </row>
    <row r="1997" spans="1:4" s="94" customFormat="1" x14ac:dyDescent="0.2">
      <c r="A1997" s="112"/>
      <c r="B1997" s="143"/>
      <c r="C1997" s="131"/>
      <c r="D1997" s="131"/>
    </row>
    <row r="1998" spans="1:4" s="94" customFormat="1" x14ac:dyDescent="0.2">
      <c r="A1998" s="110">
        <v>410000</v>
      </c>
      <c r="B1998" s="111" t="s">
        <v>87</v>
      </c>
      <c r="C1998" s="109">
        <f>C1999+C2004+0+C2015</f>
        <v>1910900</v>
      </c>
      <c r="D1998" s="109">
        <f>D1999+D2004+0+D2015</f>
        <v>0</v>
      </c>
    </row>
    <row r="1999" spans="1:4" s="94" customFormat="1" x14ac:dyDescent="0.2">
      <c r="A1999" s="110">
        <v>411000</v>
      </c>
      <c r="B1999" s="111" t="s">
        <v>200</v>
      </c>
      <c r="C1999" s="109">
        <f t="shared" ref="C1999" si="436">SUM(C2000:C2003)</f>
        <v>1601000</v>
      </c>
      <c r="D1999" s="109">
        <f t="shared" ref="D1999" si="437">SUM(D2000:D2003)</f>
        <v>0</v>
      </c>
    </row>
    <row r="2000" spans="1:4" s="94" customFormat="1" x14ac:dyDescent="0.2">
      <c r="A2000" s="112">
        <v>411100</v>
      </c>
      <c r="B2000" s="113" t="s">
        <v>88</v>
      </c>
      <c r="C2000" s="114">
        <v>1400000</v>
      </c>
      <c r="D2000" s="122">
        <v>0</v>
      </c>
    </row>
    <row r="2001" spans="1:4" s="94" customFormat="1" ht="40.5" x14ac:dyDescent="0.2">
      <c r="A2001" s="112">
        <v>411200</v>
      </c>
      <c r="B2001" s="113" t="s">
        <v>213</v>
      </c>
      <c r="C2001" s="114">
        <v>80000</v>
      </c>
      <c r="D2001" s="122">
        <v>0</v>
      </c>
    </row>
    <row r="2002" spans="1:4" s="94" customFormat="1" ht="40.5" x14ac:dyDescent="0.2">
      <c r="A2002" s="112">
        <v>411300</v>
      </c>
      <c r="B2002" s="113" t="s">
        <v>89</v>
      </c>
      <c r="C2002" s="114">
        <v>66000</v>
      </c>
      <c r="D2002" s="122">
        <v>0</v>
      </c>
    </row>
    <row r="2003" spans="1:4" s="94" customFormat="1" x14ac:dyDescent="0.2">
      <c r="A2003" s="112">
        <v>411400</v>
      </c>
      <c r="B2003" s="113" t="s">
        <v>90</v>
      </c>
      <c r="C2003" s="114">
        <v>55000</v>
      </c>
      <c r="D2003" s="122">
        <v>0</v>
      </c>
    </row>
    <row r="2004" spans="1:4" s="94" customFormat="1" x14ac:dyDescent="0.2">
      <c r="A2004" s="110">
        <v>412000</v>
      </c>
      <c r="B2004" s="115" t="s">
        <v>205</v>
      </c>
      <c r="C2004" s="109">
        <f>SUM(C2005:C2014)</f>
        <v>309700</v>
      </c>
      <c r="D2004" s="109">
        <f>SUM(D2005:D2014)</f>
        <v>0</v>
      </c>
    </row>
    <row r="2005" spans="1:4" s="94" customFormat="1" ht="40.5" x14ac:dyDescent="0.2">
      <c r="A2005" s="112">
        <v>412200</v>
      </c>
      <c r="B2005" s="113" t="s">
        <v>214</v>
      </c>
      <c r="C2005" s="114">
        <v>102000</v>
      </c>
      <c r="D2005" s="122">
        <v>0</v>
      </c>
    </row>
    <row r="2006" spans="1:4" s="94" customFormat="1" x14ac:dyDescent="0.2">
      <c r="A2006" s="112">
        <v>412300</v>
      </c>
      <c r="B2006" s="113" t="s">
        <v>92</v>
      </c>
      <c r="C2006" s="114">
        <v>15000</v>
      </c>
      <c r="D2006" s="122">
        <v>0</v>
      </c>
    </row>
    <row r="2007" spans="1:4" s="94" customFormat="1" x14ac:dyDescent="0.2">
      <c r="A2007" s="112">
        <v>412500</v>
      </c>
      <c r="B2007" s="113" t="s">
        <v>94</v>
      </c>
      <c r="C2007" s="114">
        <v>4000</v>
      </c>
      <c r="D2007" s="122">
        <v>0</v>
      </c>
    </row>
    <row r="2008" spans="1:4" s="94" customFormat="1" x14ac:dyDescent="0.2">
      <c r="A2008" s="112">
        <v>412600</v>
      </c>
      <c r="B2008" s="113" t="s">
        <v>215</v>
      </c>
      <c r="C2008" s="114">
        <v>4000</v>
      </c>
      <c r="D2008" s="122">
        <v>0</v>
      </c>
    </row>
    <row r="2009" spans="1:4" s="94" customFormat="1" x14ac:dyDescent="0.2">
      <c r="A2009" s="112">
        <v>412700</v>
      </c>
      <c r="B2009" s="113" t="s">
        <v>202</v>
      </c>
      <c r="C2009" s="114">
        <v>174999.99999999997</v>
      </c>
      <c r="D2009" s="122">
        <v>0</v>
      </c>
    </row>
    <row r="2010" spans="1:4" s="94" customFormat="1" x14ac:dyDescent="0.2">
      <c r="A2010" s="112">
        <v>412900</v>
      </c>
      <c r="B2010" s="117" t="s">
        <v>530</v>
      </c>
      <c r="C2010" s="114">
        <v>600</v>
      </c>
      <c r="D2010" s="122">
        <v>0</v>
      </c>
    </row>
    <row r="2011" spans="1:4" s="94" customFormat="1" x14ac:dyDescent="0.2">
      <c r="A2011" s="112">
        <v>412900</v>
      </c>
      <c r="B2011" s="117" t="s">
        <v>295</v>
      </c>
      <c r="C2011" s="114">
        <v>1200</v>
      </c>
      <c r="D2011" s="122">
        <v>0</v>
      </c>
    </row>
    <row r="2012" spans="1:4" s="94" customFormat="1" x14ac:dyDescent="0.2">
      <c r="A2012" s="112">
        <v>412900</v>
      </c>
      <c r="B2012" s="117" t="s">
        <v>314</v>
      </c>
      <c r="C2012" s="114">
        <v>1000</v>
      </c>
      <c r="D2012" s="122">
        <v>0</v>
      </c>
    </row>
    <row r="2013" spans="1:4" s="94" customFormat="1" x14ac:dyDescent="0.2">
      <c r="A2013" s="112">
        <v>412900</v>
      </c>
      <c r="B2013" s="117" t="s">
        <v>315</v>
      </c>
      <c r="C2013" s="114">
        <v>2900</v>
      </c>
      <c r="D2013" s="122">
        <v>0</v>
      </c>
    </row>
    <row r="2014" spans="1:4" s="94" customFormat="1" x14ac:dyDescent="0.2">
      <c r="A2014" s="112">
        <v>412900</v>
      </c>
      <c r="B2014" s="113" t="s">
        <v>297</v>
      </c>
      <c r="C2014" s="114">
        <v>3999.9999999999995</v>
      </c>
      <c r="D2014" s="122">
        <v>0</v>
      </c>
    </row>
    <row r="2015" spans="1:4" s="119" customFormat="1" x14ac:dyDescent="0.2">
      <c r="A2015" s="110">
        <v>413000</v>
      </c>
      <c r="B2015" s="115" t="s">
        <v>206</v>
      </c>
      <c r="C2015" s="109">
        <f t="shared" ref="C2015:D2015" si="438">C2016</f>
        <v>200</v>
      </c>
      <c r="D2015" s="109">
        <f t="shared" si="438"/>
        <v>0</v>
      </c>
    </row>
    <row r="2016" spans="1:4" s="94" customFormat="1" x14ac:dyDescent="0.2">
      <c r="A2016" s="112">
        <v>413900</v>
      </c>
      <c r="B2016" s="113" t="s">
        <v>99</v>
      </c>
      <c r="C2016" s="114">
        <v>200</v>
      </c>
      <c r="D2016" s="122">
        <v>0</v>
      </c>
    </row>
    <row r="2017" spans="1:4" s="94" customFormat="1" x14ac:dyDescent="0.2">
      <c r="A2017" s="110">
        <v>510000</v>
      </c>
      <c r="B2017" s="115" t="s">
        <v>151</v>
      </c>
      <c r="C2017" s="109">
        <f>C2018+0</f>
        <v>28000</v>
      </c>
      <c r="D2017" s="109">
        <f>D2018+0</f>
        <v>0</v>
      </c>
    </row>
    <row r="2018" spans="1:4" s="94" customFormat="1" x14ac:dyDescent="0.2">
      <c r="A2018" s="110">
        <v>511000</v>
      </c>
      <c r="B2018" s="115" t="s">
        <v>152</v>
      </c>
      <c r="C2018" s="109">
        <f t="shared" ref="C2018" si="439">SUM(C2019:C2020)</f>
        <v>28000</v>
      </c>
      <c r="D2018" s="109">
        <f t="shared" ref="D2018" si="440">SUM(D2019:D2020)</f>
        <v>0</v>
      </c>
    </row>
    <row r="2019" spans="1:4" s="94" customFormat="1" ht="40.5" x14ac:dyDescent="0.2">
      <c r="A2019" s="120">
        <v>511200</v>
      </c>
      <c r="B2019" s="113" t="s">
        <v>154</v>
      </c>
      <c r="C2019" s="114">
        <v>2400</v>
      </c>
      <c r="D2019" s="122">
        <v>0</v>
      </c>
    </row>
    <row r="2020" spans="1:4" s="94" customFormat="1" x14ac:dyDescent="0.2">
      <c r="A2020" s="112">
        <v>511300</v>
      </c>
      <c r="B2020" s="113" t="s">
        <v>155</v>
      </c>
      <c r="C2020" s="114">
        <v>25600</v>
      </c>
      <c r="D2020" s="122">
        <v>0</v>
      </c>
    </row>
    <row r="2021" spans="1:4" s="119" customFormat="1" x14ac:dyDescent="0.2">
      <c r="A2021" s="110">
        <v>630000</v>
      </c>
      <c r="B2021" s="115" t="s">
        <v>190</v>
      </c>
      <c r="C2021" s="109">
        <f>C2022+C2024</f>
        <v>40000</v>
      </c>
      <c r="D2021" s="109">
        <f>D2022+D2024</f>
        <v>5000</v>
      </c>
    </row>
    <row r="2022" spans="1:4" s="119" customFormat="1" x14ac:dyDescent="0.2">
      <c r="A2022" s="110">
        <v>631000</v>
      </c>
      <c r="B2022" s="115" t="s">
        <v>125</v>
      </c>
      <c r="C2022" s="109">
        <f>0</f>
        <v>0</v>
      </c>
      <c r="D2022" s="109">
        <f>0+D2023</f>
        <v>5000</v>
      </c>
    </row>
    <row r="2023" spans="1:4" s="94" customFormat="1" x14ac:dyDescent="0.2">
      <c r="A2023" s="120">
        <v>631200</v>
      </c>
      <c r="B2023" s="113" t="s">
        <v>193</v>
      </c>
      <c r="C2023" s="114">
        <v>0</v>
      </c>
      <c r="D2023" s="114">
        <v>5000</v>
      </c>
    </row>
    <row r="2024" spans="1:4" s="119" customFormat="1" x14ac:dyDescent="0.2">
      <c r="A2024" s="110">
        <v>638000</v>
      </c>
      <c r="B2024" s="115" t="s">
        <v>126</v>
      </c>
      <c r="C2024" s="109">
        <f t="shared" ref="C2024:D2024" si="441">C2025</f>
        <v>40000</v>
      </c>
      <c r="D2024" s="109">
        <f t="shared" si="441"/>
        <v>0</v>
      </c>
    </row>
    <row r="2025" spans="1:4" s="94" customFormat="1" x14ac:dyDescent="0.2">
      <c r="A2025" s="112">
        <v>638100</v>
      </c>
      <c r="B2025" s="113" t="s">
        <v>195</v>
      </c>
      <c r="C2025" s="114">
        <v>40000</v>
      </c>
      <c r="D2025" s="122">
        <v>0</v>
      </c>
    </row>
    <row r="2026" spans="1:4" s="94" customFormat="1" x14ac:dyDescent="0.2">
      <c r="A2026" s="153"/>
      <c r="B2026" s="147" t="s">
        <v>229</v>
      </c>
      <c r="C2026" s="151">
        <f>C1998+C2017+C2021</f>
        <v>1978900</v>
      </c>
      <c r="D2026" s="151">
        <f>D1998+D2017+D2021</f>
        <v>5000</v>
      </c>
    </row>
    <row r="2027" spans="1:4" s="94" customFormat="1" x14ac:dyDescent="0.2">
      <c r="A2027" s="130"/>
      <c r="B2027" s="108"/>
      <c r="C2027" s="131"/>
      <c r="D2027" s="131"/>
    </row>
    <row r="2028" spans="1:4" s="94" customFormat="1" x14ac:dyDescent="0.2">
      <c r="A2028" s="107"/>
      <c r="B2028" s="108"/>
      <c r="C2028" s="114"/>
      <c r="D2028" s="114"/>
    </row>
    <row r="2029" spans="1:4" s="94" customFormat="1" x14ac:dyDescent="0.2">
      <c r="A2029" s="112" t="s">
        <v>618</v>
      </c>
      <c r="B2029" s="115"/>
      <c r="C2029" s="114"/>
      <c r="D2029" s="114"/>
    </row>
    <row r="2030" spans="1:4" s="94" customFormat="1" x14ac:dyDescent="0.2">
      <c r="A2030" s="112" t="s">
        <v>242</v>
      </c>
      <c r="B2030" s="115"/>
      <c r="C2030" s="114"/>
      <c r="D2030" s="114"/>
    </row>
    <row r="2031" spans="1:4" s="94" customFormat="1" x14ac:dyDescent="0.2">
      <c r="A2031" s="112" t="s">
        <v>378</v>
      </c>
      <c r="B2031" s="115"/>
      <c r="C2031" s="114"/>
      <c r="D2031" s="114"/>
    </row>
    <row r="2032" spans="1:4" s="94" customFormat="1" x14ac:dyDescent="0.2">
      <c r="A2032" s="112" t="s">
        <v>529</v>
      </c>
      <c r="B2032" s="115"/>
      <c r="C2032" s="114"/>
      <c r="D2032" s="114"/>
    </row>
    <row r="2033" spans="1:4" s="94" customFormat="1" x14ac:dyDescent="0.2">
      <c r="A2033" s="112"/>
      <c r="B2033" s="143"/>
      <c r="C2033" s="131"/>
      <c r="D2033" s="131"/>
    </row>
    <row r="2034" spans="1:4" s="94" customFormat="1" x14ac:dyDescent="0.2">
      <c r="A2034" s="110">
        <v>410000</v>
      </c>
      <c r="B2034" s="111" t="s">
        <v>87</v>
      </c>
      <c r="C2034" s="109">
        <f t="shared" ref="C2034" si="442">C2035+C2040</f>
        <v>1502800</v>
      </c>
      <c r="D2034" s="109">
        <f t="shared" ref="D2034" si="443">D2035+D2040</f>
        <v>0</v>
      </c>
    </row>
    <row r="2035" spans="1:4" s="94" customFormat="1" x14ac:dyDescent="0.2">
      <c r="A2035" s="110">
        <v>411000</v>
      </c>
      <c r="B2035" s="111" t="s">
        <v>200</v>
      </c>
      <c r="C2035" s="109">
        <f t="shared" ref="C2035" si="444">SUM(C2036:C2039)</f>
        <v>1211700</v>
      </c>
      <c r="D2035" s="109">
        <f t="shared" ref="D2035" si="445">SUM(D2036:D2039)</f>
        <v>0</v>
      </c>
    </row>
    <row r="2036" spans="1:4" s="94" customFormat="1" x14ac:dyDescent="0.2">
      <c r="A2036" s="112">
        <v>411100</v>
      </c>
      <c r="B2036" s="113" t="s">
        <v>88</v>
      </c>
      <c r="C2036" s="114">
        <v>1152000</v>
      </c>
      <c r="D2036" s="122">
        <v>0</v>
      </c>
    </row>
    <row r="2037" spans="1:4" s="94" customFormat="1" ht="40.5" x14ac:dyDescent="0.2">
      <c r="A2037" s="112">
        <v>411200</v>
      </c>
      <c r="B2037" s="113" t="s">
        <v>213</v>
      </c>
      <c r="C2037" s="114">
        <v>34600</v>
      </c>
      <c r="D2037" s="122">
        <v>0</v>
      </c>
    </row>
    <row r="2038" spans="1:4" s="94" customFormat="1" ht="40.5" x14ac:dyDescent="0.2">
      <c r="A2038" s="112">
        <v>411300</v>
      </c>
      <c r="B2038" s="113" t="s">
        <v>89</v>
      </c>
      <c r="C2038" s="114">
        <v>4300</v>
      </c>
      <c r="D2038" s="122">
        <v>0</v>
      </c>
    </row>
    <row r="2039" spans="1:4" s="94" customFormat="1" x14ac:dyDescent="0.2">
      <c r="A2039" s="112">
        <v>411400</v>
      </c>
      <c r="B2039" s="113" t="s">
        <v>90</v>
      </c>
      <c r="C2039" s="114">
        <v>20800</v>
      </c>
      <c r="D2039" s="122">
        <v>0</v>
      </c>
    </row>
    <row r="2040" spans="1:4" s="94" customFormat="1" x14ac:dyDescent="0.2">
      <c r="A2040" s="110">
        <v>412000</v>
      </c>
      <c r="B2040" s="115" t="s">
        <v>205</v>
      </c>
      <c r="C2040" s="109">
        <f>SUM(C2041:C2048)</f>
        <v>291100</v>
      </c>
      <c r="D2040" s="109">
        <f>SUM(D2041:D2048)</f>
        <v>0</v>
      </c>
    </row>
    <row r="2041" spans="1:4" s="94" customFormat="1" ht="40.5" x14ac:dyDescent="0.2">
      <c r="A2041" s="112">
        <v>412200</v>
      </c>
      <c r="B2041" s="113" t="s">
        <v>214</v>
      </c>
      <c r="C2041" s="114">
        <v>106400</v>
      </c>
      <c r="D2041" s="122">
        <v>0</v>
      </c>
    </row>
    <row r="2042" spans="1:4" s="94" customFormat="1" x14ac:dyDescent="0.2">
      <c r="A2042" s="112">
        <v>412300</v>
      </c>
      <c r="B2042" s="113" t="s">
        <v>92</v>
      </c>
      <c r="C2042" s="114">
        <v>10000</v>
      </c>
      <c r="D2042" s="122">
        <v>0</v>
      </c>
    </row>
    <row r="2043" spans="1:4" s="94" customFormat="1" x14ac:dyDescent="0.2">
      <c r="A2043" s="112">
        <v>412500</v>
      </c>
      <c r="B2043" s="113" t="s">
        <v>94</v>
      </c>
      <c r="C2043" s="114">
        <v>7000</v>
      </c>
      <c r="D2043" s="122">
        <v>0</v>
      </c>
    </row>
    <row r="2044" spans="1:4" s="94" customFormat="1" x14ac:dyDescent="0.2">
      <c r="A2044" s="112">
        <v>412600</v>
      </c>
      <c r="B2044" s="113" t="s">
        <v>215</v>
      </c>
      <c r="C2044" s="114">
        <v>5000</v>
      </c>
      <c r="D2044" s="122">
        <v>0</v>
      </c>
    </row>
    <row r="2045" spans="1:4" s="94" customFormat="1" x14ac:dyDescent="0.2">
      <c r="A2045" s="112">
        <v>412700</v>
      </c>
      <c r="B2045" s="113" t="s">
        <v>202</v>
      </c>
      <c r="C2045" s="114">
        <v>160000</v>
      </c>
      <c r="D2045" s="122">
        <v>0</v>
      </c>
    </row>
    <row r="2046" spans="1:4" s="94" customFormat="1" x14ac:dyDescent="0.2">
      <c r="A2046" s="112">
        <v>412900</v>
      </c>
      <c r="B2046" s="113" t="s">
        <v>313</v>
      </c>
      <c r="C2046" s="114">
        <v>400</v>
      </c>
      <c r="D2046" s="122">
        <v>0</v>
      </c>
    </row>
    <row r="2047" spans="1:4" s="94" customFormat="1" x14ac:dyDescent="0.2">
      <c r="A2047" s="112">
        <v>412900</v>
      </c>
      <c r="B2047" s="117" t="s">
        <v>314</v>
      </c>
      <c r="C2047" s="114">
        <v>300</v>
      </c>
      <c r="D2047" s="122">
        <v>0</v>
      </c>
    </row>
    <row r="2048" spans="1:4" s="94" customFormat="1" x14ac:dyDescent="0.2">
      <c r="A2048" s="112">
        <v>412900</v>
      </c>
      <c r="B2048" s="117" t="s">
        <v>315</v>
      </c>
      <c r="C2048" s="114">
        <v>1999.9999999999998</v>
      </c>
      <c r="D2048" s="122">
        <v>0</v>
      </c>
    </row>
    <row r="2049" spans="1:4" s="119" customFormat="1" x14ac:dyDescent="0.2">
      <c r="A2049" s="110">
        <v>510000</v>
      </c>
      <c r="B2049" s="115" t="s">
        <v>151</v>
      </c>
      <c r="C2049" s="109">
        <f t="shared" ref="C2049:C2050" si="446">C2050</f>
        <v>0</v>
      </c>
      <c r="D2049" s="109">
        <f t="shared" ref="D2049:D2050" si="447">D2050</f>
        <v>0</v>
      </c>
    </row>
    <row r="2050" spans="1:4" s="119" customFormat="1" x14ac:dyDescent="0.2">
      <c r="A2050" s="110">
        <v>511000</v>
      </c>
      <c r="B2050" s="115" t="s">
        <v>152</v>
      </c>
      <c r="C2050" s="109">
        <f t="shared" si="446"/>
        <v>0</v>
      </c>
      <c r="D2050" s="109">
        <f t="shared" si="447"/>
        <v>0</v>
      </c>
    </row>
    <row r="2051" spans="1:4" s="94" customFormat="1" x14ac:dyDescent="0.2">
      <c r="A2051" s="112">
        <v>511300</v>
      </c>
      <c r="B2051" s="113" t="s">
        <v>155</v>
      </c>
      <c r="C2051" s="114">
        <v>0</v>
      </c>
      <c r="D2051" s="122">
        <v>0</v>
      </c>
    </row>
    <row r="2052" spans="1:4" s="119" customFormat="1" x14ac:dyDescent="0.2">
      <c r="A2052" s="110">
        <v>630000</v>
      </c>
      <c r="B2052" s="115" t="s">
        <v>190</v>
      </c>
      <c r="C2052" s="109">
        <f>C2053+0</f>
        <v>0</v>
      </c>
      <c r="D2052" s="109">
        <f>D2053+0</f>
        <v>10000</v>
      </c>
    </row>
    <row r="2053" spans="1:4" s="119" customFormat="1" x14ac:dyDescent="0.2">
      <c r="A2053" s="110">
        <v>631000</v>
      </c>
      <c r="B2053" s="115" t="s">
        <v>125</v>
      </c>
      <c r="C2053" s="109">
        <f>0</f>
        <v>0</v>
      </c>
      <c r="D2053" s="109">
        <f>0+D2054</f>
        <v>10000</v>
      </c>
    </row>
    <row r="2054" spans="1:4" s="94" customFormat="1" x14ac:dyDescent="0.2">
      <c r="A2054" s="120">
        <v>631200</v>
      </c>
      <c r="B2054" s="113" t="s">
        <v>193</v>
      </c>
      <c r="C2054" s="114">
        <v>0</v>
      </c>
      <c r="D2054" s="114">
        <v>10000</v>
      </c>
    </row>
    <row r="2055" spans="1:4" s="94" customFormat="1" x14ac:dyDescent="0.2">
      <c r="A2055" s="153"/>
      <c r="B2055" s="147" t="s">
        <v>229</v>
      </c>
      <c r="C2055" s="151">
        <f>C2034+C2049+C2052</f>
        <v>1502800</v>
      </c>
      <c r="D2055" s="151">
        <f>D2034+D2049+D2052</f>
        <v>10000</v>
      </c>
    </row>
    <row r="2056" spans="1:4" s="94" customFormat="1" x14ac:dyDescent="0.2">
      <c r="A2056" s="130"/>
      <c r="B2056" s="108"/>
      <c r="C2056" s="131"/>
      <c r="D2056" s="131"/>
    </row>
    <row r="2057" spans="1:4" s="94" customFormat="1" x14ac:dyDescent="0.2">
      <c r="A2057" s="107"/>
      <c r="B2057" s="108"/>
      <c r="C2057" s="114"/>
      <c r="D2057" s="114"/>
    </row>
    <row r="2058" spans="1:4" s="94" customFormat="1" x14ac:dyDescent="0.2">
      <c r="A2058" s="112" t="s">
        <v>619</v>
      </c>
      <c r="B2058" s="115"/>
      <c r="C2058" s="114"/>
      <c r="D2058" s="114"/>
    </row>
    <row r="2059" spans="1:4" s="94" customFormat="1" x14ac:dyDescent="0.2">
      <c r="A2059" s="112" t="s">
        <v>242</v>
      </c>
      <c r="B2059" s="115"/>
      <c r="C2059" s="114"/>
      <c r="D2059" s="114"/>
    </row>
    <row r="2060" spans="1:4" s="94" customFormat="1" x14ac:dyDescent="0.2">
      <c r="A2060" s="112" t="s">
        <v>379</v>
      </c>
      <c r="B2060" s="115"/>
      <c r="C2060" s="114"/>
      <c r="D2060" s="114"/>
    </row>
    <row r="2061" spans="1:4" s="94" customFormat="1" x14ac:dyDescent="0.2">
      <c r="A2061" s="112" t="s">
        <v>529</v>
      </c>
      <c r="B2061" s="115"/>
      <c r="C2061" s="114"/>
      <c r="D2061" s="114"/>
    </row>
    <row r="2062" spans="1:4" s="94" customFormat="1" x14ac:dyDescent="0.2">
      <c r="A2062" s="112"/>
      <c r="B2062" s="143"/>
      <c r="C2062" s="131"/>
      <c r="D2062" s="131"/>
    </row>
    <row r="2063" spans="1:4" s="94" customFormat="1" x14ac:dyDescent="0.2">
      <c r="A2063" s="110">
        <v>410000</v>
      </c>
      <c r="B2063" s="111" t="s">
        <v>87</v>
      </c>
      <c r="C2063" s="109">
        <f t="shared" ref="C2063" si="448">C2064+C2069</f>
        <v>942400</v>
      </c>
      <c r="D2063" s="109">
        <f t="shared" ref="D2063" si="449">D2064+D2069</f>
        <v>0</v>
      </c>
    </row>
    <row r="2064" spans="1:4" s="94" customFormat="1" x14ac:dyDescent="0.2">
      <c r="A2064" s="110">
        <v>411000</v>
      </c>
      <c r="B2064" s="111" t="s">
        <v>200</v>
      </c>
      <c r="C2064" s="109">
        <f t="shared" ref="C2064" si="450">SUM(C2065:C2068)</f>
        <v>807000</v>
      </c>
      <c r="D2064" s="109">
        <f t="shared" ref="D2064" si="451">SUM(D2065:D2068)</f>
        <v>0</v>
      </c>
    </row>
    <row r="2065" spans="1:4" s="94" customFormat="1" x14ac:dyDescent="0.2">
      <c r="A2065" s="112">
        <v>411100</v>
      </c>
      <c r="B2065" s="113" t="s">
        <v>88</v>
      </c>
      <c r="C2065" s="114">
        <v>753000</v>
      </c>
      <c r="D2065" s="122">
        <v>0</v>
      </c>
    </row>
    <row r="2066" spans="1:4" s="94" customFormat="1" ht="40.5" x14ac:dyDescent="0.2">
      <c r="A2066" s="112">
        <v>411200</v>
      </c>
      <c r="B2066" s="113" t="s">
        <v>213</v>
      </c>
      <c r="C2066" s="114">
        <v>26000</v>
      </c>
      <c r="D2066" s="122">
        <v>0</v>
      </c>
    </row>
    <row r="2067" spans="1:4" s="94" customFormat="1" ht="40.5" x14ac:dyDescent="0.2">
      <c r="A2067" s="112">
        <v>411300</v>
      </c>
      <c r="B2067" s="113" t="s">
        <v>89</v>
      </c>
      <c r="C2067" s="114">
        <v>8000</v>
      </c>
      <c r="D2067" s="122">
        <v>0</v>
      </c>
    </row>
    <row r="2068" spans="1:4" s="94" customFormat="1" x14ac:dyDescent="0.2">
      <c r="A2068" s="112">
        <v>411400</v>
      </c>
      <c r="B2068" s="113" t="s">
        <v>90</v>
      </c>
      <c r="C2068" s="114">
        <v>20000</v>
      </c>
      <c r="D2068" s="122">
        <v>0</v>
      </c>
    </row>
    <row r="2069" spans="1:4" s="94" customFormat="1" x14ac:dyDescent="0.2">
      <c r="A2069" s="110">
        <v>412000</v>
      </c>
      <c r="B2069" s="115" t="s">
        <v>205</v>
      </c>
      <c r="C2069" s="109">
        <f>SUM(C2070:C2078)</f>
        <v>135400</v>
      </c>
      <c r="D2069" s="109">
        <f>SUM(D2070:D2078)</f>
        <v>0</v>
      </c>
    </row>
    <row r="2070" spans="1:4" s="94" customFormat="1" ht="40.5" x14ac:dyDescent="0.2">
      <c r="A2070" s="112">
        <v>412200</v>
      </c>
      <c r="B2070" s="113" t="s">
        <v>214</v>
      </c>
      <c r="C2070" s="114">
        <v>44000</v>
      </c>
      <c r="D2070" s="122">
        <v>0</v>
      </c>
    </row>
    <row r="2071" spans="1:4" s="94" customFormat="1" x14ac:dyDescent="0.2">
      <c r="A2071" s="112">
        <v>412300</v>
      </c>
      <c r="B2071" s="113" t="s">
        <v>92</v>
      </c>
      <c r="C2071" s="114">
        <v>8200</v>
      </c>
      <c r="D2071" s="122">
        <v>0</v>
      </c>
    </row>
    <row r="2072" spans="1:4" s="94" customFormat="1" x14ac:dyDescent="0.2">
      <c r="A2072" s="112">
        <v>412500</v>
      </c>
      <c r="B2072" s="113" t="s">
        <v>94</v>
      </c>
      <c r="C2072" s="114">
        <v>3000</v>
      </c>
      <c r="D2072" s="122">
        <v>0</v>
      </c>
    </row>
    <row r="2073" spans="1:4" s="94" customFormat="1" x14ac:dyDescent="0.2">
      <c r="A2073" s="112">
        <v>412600</v>
      </c>
      <c r="B2073" s="113" t="s">
        <v>215</v>
      </c>
      <c r="C2073" s="114">
        <v>7999.9999999999964</v>
      </c>
      <c r="D2073" s="122">
        <v>0</v>
      </c>
    </row>
    <row r="2074" spans="1:4" s="94" customFormat="1" x14ac:dyDescent="0.2">
      <c r="A2074" s="112">
        <v>412700</v>
      </c>
      <c r="B2074" s="113" t="s">
        <v>202</v>
      </c>
      <c r="C2074" s="114">
        <v>60100</v>
      </c>
      <c r="D2074" s="122">
        <v>0</v>
      </c>
    </row>
    <row r="2075" spans="1:4" s="94" customFormat="1" x14ac:dyDescent="0.2">
      <c r="A2075" s="112">
        <v>412900</v>
      </c>
      <c r="B2075" s="117" t="s">
        <v>295</v>
      </c>
      <c r="C2075" s="114">
        <v>6500</v>
      </c>
      <c r="D2075" s="122">
        <v>0</v>
      </c>
    </row>
    <row r="2076" spans="1:4" s="94" customFormat="1" x14ac:dyDescent="0.2">
      <c r="A2076" s="112">
        <v>412900</v>
      </c>
      <c r="B2076" s="117" t="s">
        <v>314</v>
      </c>
      <c r="C2076" s="114">
        <v>500</v>
      </c>
      <c r="D2076" s="122">
        <v>0</v>
      </c>
    </row>
    <row r="2077" spans="1:4" s="94" customFormat="1" x14ac:dyDescent="0.2">
      <c r="A2077" s="112">
        <v>412900</v>
      </c>
      <c r="B2077" s="117" t="s">
        <v>315</v>
      </c>
      <c r="C2077" s="114">
        <v>2000</v>
      </c>
      <c r="D2077" s="122">
        <v>0</v>
      </c>
    </row>
    <row r="2078" spans="1:4" s="94" customFormat="1" x14ac:dyDescent="0.2">
      <c r="A2078" s="112">
        <v>412900</v>
      </c>
      <c r="B2078" s="113" t="s">
        <v>297</v>
      </c>
      <c r="C2078" s="114">
        <v>3100</v>
      </c>
      <c r="D2078" s="122">
        <v>0</v>
      </c>
    </row>
    <row r="2079" spans="1:4" s="119" customFormat="1" x14ac:dyDescent="0.2">
      <c r="A2079" s="110">
        <v>510000</v>
      </c>
      <c r="B2079" s="115" t="s">
        <v>151</v>
      </c>
      <c r="C2079" s="109">
        <f>C2080+C2082</f>
        <v>4500</v>
      </c>
      <c r="D2079" s="109">
        <f>D2080+D2082</f>
        <v>0</v>
      </c>
    </row>
    <row r="2080" spans="1:4" s="119" customFormat="1" x14ac:dyDescent="0.2">
      <c r="A2080" s="110">
        <v>511000</v>
      </c>
      <c r="B2080" s="115" t="s">
        <v>152</v>
      </c>
      <c r="C2080" s="109">
        <f>C2081+0</f>
        <v>4000</v>
      </c>
      <c r="D2080" s="109">
        <f>D2081+0</f>
        <v>0</v>
      </c>
    </row>
    <row r="2081" spans="1:4" s="94" customFormat="1" x14ac:dyDescent="0.2">
      <c r="A2081" s="112">
        <v>511300</v>
      </c>
      <c r="B2081" s="113" t="s">
        <v>155</v>
      </c>
      <c r="C2081" s="114">
        <v>4000</v>
      </c>
      <c r="D2081" s="122">
        <v>0</v>
      </c>
    </row>
    <row r="2082" spans="1:4" s="119" customFormat="1" x14ac:dyDescent="0.2">
      <c r="A2082" s="110">
        <v>516000</v>
      </c>
      <c r="B2082" s="115" t="s">
        <v>162</v>
      </c>
      <c r="C2082" s="109">
        <f>C2083</f>
        <v>500</v>
      </c>
      <c r="D2082" s="109">
        <f t="shared" ref="D2082" si="452">D2083</f>
        <v>0</v>
      </c>
    </row>
    <row r="2083" spans="1:4" s="94" customFormat="1" x14ac:dyDescent="0.2">
      <c r="A2083" s="112">
        <v>516100</v>
      </c>
      <c r="B2083" s="113" t="s">
        <v>162</v>
      </c>
      <c r="C2083" s="114">
        <v>500</v>
      </c>
      <c r="D2083" s="122">
        <v>0</v>
      </c>
    </row>
    <row r="2084" spans="1:4" s="119" customFormat="1" x14ac:dyDescent="0.2">
      <c r="A2084" s="110">
        <v>630000</v>
      </c>
      <c r="B2084" s="115" t="s">
        <v>190</v>
      </c>
      <c r="C2084" s="109">
        <f>C2085+C2087</f>
        <v>3500</v>
      </c>
      <c r="D2084" s="109">
        <f>D2085+D2087</f>
        <v>2000</v>
      </c>
    </row>
    <row r="2085" spans="1:4" s="119" customFormat="1" x14ac:dyDescent="0.2">
      <c r="A2085" s="110">
        <v>631000</v>
      </c>
      <c r="B2085" s="115" t="s">
        <v>125</v>
      </c>
      <c r="C2085" s="109">
        <f>0+C2086</f>
        <v>0</v>
      </c>
      <c r="D2085" s="109">
        <f>0+D2086</f>
        <v>2000</v>
      </c>
    </row>
    <row r="2086" spans="1:4" s="94" customFormat="1" x14ac:dyDescent="0.2">
      <c r="A2086" s="120">
        <v>631200</v>
      </c>
      <c r="B2086" s="113" t="s">
        <v>193</v>
      </c>
      <c r="C2086" s="114">
        <v>0</v>
      </c>
      <c r="D2086" s="114">
        <v>2000</v>
      </c>
    </row>
    <row r="2087" spans="1:4" s="119" customFormat="1" x14ac:dyDescent="0.2">
      <c r="A2087" s="110">
        <v>638000</v>
      </c>
      <c r="B2087" s="115" t="s">
        <v>126</v>
      </c>
      <c r="C2087" s="109">
        <f t="shared" ref="C2087:D2087" si="453">C2088</f>
        <v>3500</v>
      </c>
      <c r="D2087" s="109">
        <f t="shared" si="453"/>
        <v>0</v>
      </c>
    </row>
    <row r="2088" spans="1:4" s="94" customFormat="1" x14ac:dyDescent="0.2">
      <c r="A2088" s="112">
        <v>638100</v>
      </c>
      <c r="B2088" s="113" t="s">
        <v>195</v>
      </c>
      <c r="C2088" s="114">
        <v>3500</v>
      </c>
      <c r="D2088" s="122">
        <v>0</v>
      </c>
    </row>
    <row r="2089" spans="1:4" s="94" customFormat="1" x14ac:dyDescent="0.2">
      <c r="A2089" s="153"/>
      <c r="B2089" s="147" t="s">
        <v>229</v>
      </c>
      <c r="C2089" s="151">
        <f>C2063+C2079+C2084</f>
        <v>950400</v>
      </c>
      <c r="D2089" s="151">
        <f>D2063+D2079+D2084</f>
        <v>2000</v>
      </c>
    </row>
    <row r="2090" spans="1:4" s="94" customFormat="1" x14ac:dyDescent="0.2">
      <c r="A2090" s="104"/>
      <c r="B2090" s="113"/>
      <c r="C2090" s="114"/>
      <c r="D2090" s="114"/>
    </row>
    <row r="2091" spans="1:4" s="94" customFormat="1" x14ac:dyDescent="0.2">
      <c r="A2091" s="107"/>
      <c r="B2091" s="108"/>
      <c r="C2091" s="114"/>
      <c r="D2091" s="114"/>
    </row>
    <row r="2092" spans="1:4" s="94" customFormat="1" x14ac:dyDescent="0.2">
      <c r="A2092" s="112" t="s">
        <v>620</v>
      </c>
      <c r="B2092" s="115"/>
      <c r="C2092" s="114"/>
      <c r="D2092" s="114"/>
    </row>
    <row r="2093" spans="1:4" s="94" customFormat="1" x14ac:dyDescent="0.2">
      <c r="A2093" s="112" t="s">
        <v>242</v>
      </c>
      <c r="B2093" s="115"/>
      <c r="C2093" s="114"/>
      <c r="D2093" s="114"/>
    </row>
    <row r="2094" spans="1:4" s="94" customFormat="1" x14ac:dyDescent="0.2">
      <c r="A2094" s="112" t="s">
        <v>380</v>
      </c>
      <c r="B2094" s="115"/>
      <c r="C2094" s="114"/>
      <c r="D2094" s="114"/>
    </row>
    <row r="2095" spans="1:4" s="94" customFormat="1" x14ac:dyDescent="0.2">
      <c r="A2095" s="112" t="s">
        <v>529</v>
      </c>
      <c r="B2095" s="115"/>
      <c r="C2095" s="114"/>
      <c r="D2095" s="114"/>
    </row>
    <row r="2096" spans="1:4" s="94" customFormat="1" x14ac:dyDescent="0.2">
      <c r="A2096" s="112"/>
      <c r="B2096" s="143"/>
      <c r="C2096" s="131"/>
      <c r="D2096" s="131"/>
    </row>
    <row r="2097" spans="1:4" s="94" customFormat="1" x14ac:dyDescent="0.2">
      <c r="A2097" s="110">
        <v>410000</v>
      </c>
      <c r="B2097" s="111" t="s">
        <v>87</v>
      </c>
      <c r="C2097" s="109">
        <f>C2098+C2103+C2116</f>
        <v>8943100</v>
      </c>
      <c r="D2097" s="109">
        <f>D2098+D2103+D2116</f>
        <v>258500</v>
      </c>
    </row>
    <row r="2098" spans="1:4" s="94" customFormat="1" x14ac:dyDescent="0.2">
      <c r="A2098" s="110">
        <v>411000</v>
      </c>
      <c r="B2098" s="111" t="s">
        <v>200</v>
      </c>
      <c r="C2098" s="109">
        <f t="shared" ref="C2098" si="454">SUM(C2099:C2102)</f>
        <v>7989100</v>
      </c>
      <c r="D2098" s="109">
        <f t="shared" ref="D2098" si="455">SUM(D2099:D2102)</f>
        <v>0</v>
      </c>
    </row>
    <row r="2099" spans="1:4" s="94" customFormat="1" x14ac:dyDescent="0.2">
      <c r="A2099" s="112">
        <v>411100</v>
      </c>
      <c r="B2099" s="113" t="s">
        <v>88</v>
      </c>
      <c r="C2099" s="114">
        <v>7485000</v>
      </c>
      <c r="D2099" s="122">
        <v>0</v>
      </c>
    </row>
    <row r="2100" spans="1:4" s="94" customFormat="1" ht="40.5" x14ac:dyDescent="0.2">
      <c r="A2100" s="112">
        <v>411200</v>
      </c>
      <c r="B2100" s="113" t="s">
        <v>213</v>
      </c>
      <c r="C2100" s="114">
        <v>189100</v>
      </c>
      <c r="D2100" s="122">
        <v>0</v>
      </c>
    </row>
    <row r="2101" spans="1:4" s="94" customFormat="1" ht="40.5" x14ac:dyDescent="0.2">
      <c r="A2101" s="112">
        <v>411300</v>
      </c>
      <c r="B2101" s="113" t="s">
        <v>89</v>
      </c>
      <c r="C2101" s="114">
        <v>225000</v>
      </c>
      <c r="D2101" s="122">
        <v>0</v>
      </c>
    </row>
    <row r="2102" spans="1:4" s="94" customFormat="1" x14ac:dyDescent="0.2">
      <c r="A2102" s="112">
        <v>411400</v>
      </c>
      <c r="B2102" s="113" t="s">
        <v>90</v>
      </c>
      <c r="C2102" s="114">
        <v>90000</v>
      </c>
      <c r="D2102" s="122">
        <v>0</v>
      </c>
    </row>
    <row r="2103" spans="1:4" s="94" customFormat="1" x14ac:dyDescent="0.2">
      <c r="A2103" s="110">
        <v>412000</v>
      </c>
      <c r="B2103" s="115" t="s">
        <v>205</v>
      </c>
      <c r="C2103" s="109">
        <f>SUM(C2104:C2115)</f>
        <v>925000</v>
      </c>
      <c r="D2103" s="109">
        <f>SUM(D2104:D2115)</f>
        <v>258500</v>
      </c>
    </row>
    <row r="2104" spans="1:4" s="94" customFormat="1" x14ac:dyDescent="0.2">
      <c r="A2104" s="120">
        <v>412100</v>
      </c>
      <c r="B2104" s="113" t="s">
        <v>91</v>
      </c>
      <c r="C2104" s="114">
        <v>0</v>
      </c>
      <c r="D2104" s="114">
        <v>7000</v>
      </c>
    </row>
    <row r="2105" spans="1:4" s="94" customFormat="1" ht="40.5" x14ac:dyDescent="0.2">
      <c r="A2105" s="112">
        <v>412200</v>
      </c>
      <c r="B2105" s="113" t="s">
        <v>214</v>
      </c>
      <c r="C2105" s="114">
        <v>490000</v>
      </c>
      <c r="D2105" s="114">
        <v>97000</v>
      </c>
    </row>
    <row r="2106" spans="1:4" s="94" customFormat="1" x14ac:dyDescent="0.2">
      <c r="A2106" s="112">
        <v>412300</v>
      </c>
      <c r="B2106" s="113" t="s">
        <v>92</v>
      </c>
      <c r="C2106" s="114">
        <v>65000</v>
      </c>
      <c r="D2106" s="114">
        <v>11500</v>
      </c>
    </row>
    <row r="2107" spans="1:4" s="94" customFormat="1" x14ac:dyDescent="0.2">
      <c r="A2107" s="112">
        <v>412400</v>
      </c>
      <c r="B2107" s="113" t="s">
        <v>93</v>
      </c>
      <c r="C2107" s="114">
        <v>80000</v>
      </c>
      <c r="D2107" s="114">
        <v>11000</v>
      </c>
    </row>
    <row r="2108" spans="1:4" s="94" customFormat="1" x14ac:dyDescent="0.2">
      <c r="A2108" s="112">
        <v>412500</v>
      </c>
      <c r="B2108" s="113" t="s">
        <v>94</v>
      </c>
      <c r="C2108" s="114">
        <v>51000</v>
      </c>
      <c r="D2108" s="114">
        <v>23000</v>
      </c>
    </row>
    <row r="2109" spans="1:4" s="94" customFormat="1" x14ac:dyDescent="0.2">
      <c r="A2109" s="112">
        <v>412600</v>
      </c>
      <c r="B2109" s="113" t="s">
        <v>215</v>
      </c>
      <c r="C2109" s="114">
        <v>60000</v>
      </c>
      <c r="D2109" s="114">
        <v>5000</v>
      </c>
    </row>
    <row r="2110" spans="1:4" s="94" customFormat="1" x14ac:dyDescent="0.2">
      <c r="A2110" s="112">
        <v>412700</v>
      </c>
      <c r="B2110" s="113" t="s">
        <v>202</v>
      </c>
      <c r="C2110" s="114">
        <v>125000</v>
      </c>
      <c r="D2110" s="114">
        <v>23000</v>
      </c>
    </row>
    <row r="2111" spans="1:4" s="94" customFormat="1" x14ac:dyDescent="0.2">
      <c r="A2111" s="112">
        <v>412800</v>
      </c>
      <c r="B2111" s="113" t="s">
        <v>216</v>
      </c>
      <c r="C2111" s="114">
        <v>0</v>
      </c>
      <c r="D2111" s="114">
        <v>2000</v>
      </c>
    </row>
    <row r="2112" spans="1:4" s="94" customFormat="1" x14ac:dyDescent="0.2">
      <c r="A2112" s="112">
        <v>412900</v>
      </c>
      <c r="B2112" s="117" t="s">
        <v>295</v>
      </c>
      <c r="C2112" s="114">
        <v>37000</v>
      </c>
      <c r="D2112" s="122">
        <v>0</v>
      </c>
    </row>
    <row r="2113" spans="1:4" s="94" customFormat="1" x14ac:dyDescent="0.2">
      <c r="A2113" s="112">
        <v>412900</v>
      </c>
      <c r="B2113" s="117" t="s">
        <v>314</v>
      </c>
      <c r="C2113" s="114">
        <v>5000</v>
      </c>
      <c r="D2113" s="122">
        <v>0</v>
      </c>
    </row>
    <row r="2114" spans="1:4" s="94" customFormat="1" x14ac:dyDescent="0.2">
      <c r="A2114" s="112">
        <v>412900</v>
      </c>
      <c r="B2114" s="117" t="s">
        <v>315</v>
      </c>
      <c r="C2114" s="114">
        <v>10000</v>
      </c>
      <c r="D2114" s="122">
        <v>0</v>
      </c>
    </row>
    <row r="2115" spans="1:4" s="94" customFormat="1" x14ac:dyDescent="0.2">
      <c r="A2115" s="112">
        <v>412900</v>
      </c>
      <c r="B2115" s="113" t="s">
        <v>297</v>
      </c>
      <c r="C2115" s="114">
        <v>1999.9999999999998</v>
      </c>
      <c r="D2115" s="114">
        <v>79000</v>
      </c>
    </row>
    <row r="2116" spans="1:4" s="119" customFormat="1" ht="40.5" x14ac:dyDescent="0.2">
      <c r="A2116" s="110">
        <v>418000</v>
      </c>
      <c r="B2116" s="115" t="s">
        <v>209</v>
      </c>
      <c r="C2116" s="109">
        <f t="shared" ref="C2116:D2116" si="456">C2117</f>
        <v>29000</v>
      </c>
      <c r="D2116" s="109">
        <f t="shared" si="456"/>
        <v>0</v>
      </c>
    </row>
    <row r="2117" spans="1:4" s="94" customFormat="1" x14ac:dyDescent="0.2">
      <c r="A2117" s="112">
        <v>418400</v>
      </c>
      <c r="B2117" s="113" t="s">
        <v>146</v>
      </c>
      <c r="C2117" s="114">
        <v>29000</v>
      </c>
      <c r="D2117" s="122">
        <v>0</v>
      </c>
    </row>
    <row r="2118" spans="1:4" s="94" customFormat="1" x14ac:dyDescent="0.2">
      <c r="A2118" s="110">
        <v>510000</v>
      </c>
      <c r="B2118" s="115" t="s">
        <v>151</v>
      </c>
      <c r="C2118" s="109">
        <f>C2119+C2123+0</f>
        <v>930000</v>
      </c>
      <c r="D2118" s="109">
        <f>D2119+D2123+0</f>
        <v>668500</v>
      </c>
    </row>
    <row r="2119" spans="1:4" s="94" customFormat="1" x14ac:dyDescent="0.2">
      <c r="A2119" s="110">
        <v>511000</v>
      </c>
      <c r="B2119" s="115" t="s">
        <v>152</v>
      </c>
      <c r="C2119" s="109">
        <f>SUM(C2120:C2122)</f>
        <v>80000</v>
      </c>
      <c r="D2119" s="109">
        <f>SUM(D2120:D2122)</f>
        <v>51500</v>
      </c>
    </row>
    <row r="2120" spans="1:4" s="94" customFormat="1" ht="40.5" x14ac:dyDescent="0.2">
      <c r="A2120" s="112">
        <v>511200</v>
      </c>
      <c r="B2120" s="113" t="s">
        <v>154</v>
      </c>
      <c r="C2120" s="114">
        <v>50000</v>
      </c>
      <c r="D2120" s="122">
        <v>0</v>
      </c>
    </row>
    <row r="2121" spans="1:4" s="94" customFormat="1" x14ac:dyDescent="0.2">
      <c r="A2121" s="112">
        <v>511300</v>
      </c>
      <c r="B2121" s="113" t="s">
        <v>155</v>
      </c>
      <c r="C2121" s="114">
        <v>30000</v>
      </c>
      <c r="D2121" s="114">
        <v>21500</v>
      </c>
    </row>
    <row r="2122" spans="1:4" s="94" customFormat="1" x14ac:dyDescent="0.2">
      <c r="A2122" s="112">
        <v>511500</v>
      </c>
      <c r="B2122" s="113" t="s">
        <v>221</v>
      </c>
      <c r="C2122" s="114">
        <v>0</v>
      </c>
      <c r="D2122" s="114">
        <v>30000</v>
      </c>
    </row>
    <row r="2123" spans="1:4" s="119" customFormat="1" x14ac:dyDescent="0.2">
      <c r="A2123" s="110">
        <v>516000</v>
      </c>
      <c r="B2123" s="115" t="s">
        <v>162</v>
      </c>
      <c r="C2123" s="109">
        <f t="shared" ref="C2123:D2123" si="457">C2124</f>
        <v>850000</v>
      </c>
      <c r="D2123" s="109">
        <f t="shared" si="457"/>
        <v>617000</v>
      </c>
    </row>
    <row r="2124" spans="1:4" s="94" customFormat="1" x14ac:dyDescent="0.2">
      <c r="A2124" s="112">
        <v>516100</v>
      </c>
      <c r="B2124" s="113" t="s">
        <v>162</v>
      </c>
      <c r="C2124" s="114">
        <v>850000</v>
      </c>
      <c r="D2124" s="114">
        <v>617000</v>
      </c>
    </row>
    <row r="2125" spans="1:4" s="119" customFormat="1" ht="40.5" x14ac:dyDescent="0.2">
      <c r="A2125" s="110">
        <v>580000</v>
      </c>
      <c r="B2125" s="115" t="s">
        <v>164</v>
      </c>
      <c r="C2125" s="109">
        <f t="shared" ref="C2125:C2126" si="458">C2126</f>
        <v>170000</v>
      </c>
      <c r="D2125" s="109">
        <f t="shared" ref="D2125:D2126" si="459">D2126</f>
        <v>0</v>
      </c>
    </row>
    <row r="2126" spans="1:4" s="119" customFormat="1" ht="40.5" x14ac:dyDescent="0.2">
      <c r="A2126" s="110">
        <v>581000</v>
      </c>
      <c r="B2126" s="115" t="s">
        <v>165</v>
      </c>
      <c r="C2126" s="109">
        <f t="shared" si="458"/>
        <v>170000</v>
      </c>
      <c r="D2126" s="109">
        <f t="shared" si="459"/>
        <v>0</v>
      </c>
    </row>
    <row r="2127" spans="1:4" s="94" customFormat="1" ht="40.5" x14ac:dyDescent="0.2">
      <c r="A2127" s="112">
        <v>581200</v>
      </c>
      <c r="B2127" s="113" t="s">
        <v>166</v>
      </c>
      <c r="C2127" s="114">
        <v>170000</v>
      </c>
      <c r="D2127" s="122">
        <v>0</v>
      </c>
    </row>
    <row r="2128" spans="1:4" s="119" customFormat="1" x14ac:dyDescent="0.2">
      <c r="A2128" s="110">
        <v>630000</v>
      </c>
      <c r="B2128" s="115" t="s">
        <v>190</v>
      </c>
      <c r="C2128" s="109">
        <f>C2129+C2131</f>
        <v>100000</v>
      </c>
      <c r="D2128" s="109">
        <f>D2129+D2131</f>
        <v>131000</v>
      </c>
    </row>
    <row r="2129" spans="1:4" s="119" customFormat="1" x14ac:dyDescent="0.2">
      <c r="A2129" s="110">
        <v>631000</v>
      </c>
      <c r="B2129" s="115" t="s">
        <v>125</v>
      </c>
      <c r="C2129" s="109">
        <f>0</f>
        <v>0</v>
      </c>
      <c r="D2129" s="109">
        <f>0+D2130</f>
        <v>131000</v>
      </c>
    </row>
    <row r="2130" spans="1:4" s="94" customFormat="1" x14ac:dyDescent="0.2">
      <c r="A2130" s="120">
        <v>631100</v>
      </c>
      <c r="B2130" s="113" t="s">
        <v>192</v>
      </c>
      <c r="C2130" s="114">
        <v>0</v>
      </c>
      <c r="D2130" s="114">
        <v>131000</v>
      </c>
    </row>
    <row r="2131" spans="1:4" s="119" customFormat="1" x14ac:dyDescent="0.2">
      <c r="A2131" s="110">
        <v>638000</v>
      </c>
      <c r="B2131" s="115" t="s">
        <v>126</v>
      </c>
      <c r="C2131" s="109">
        <f t="shared" ref="C2131:D2131" si="460">C2132</f>
        <v>100000</v>
      </c>
      <c r="D2131" s="109">
        <f t="shared" si="460"/>
        <v>0</v>
      </c>
    </row>
    <row r="2132" spans="1:4" s="94" customFormat="1" x14ac:dyDescent="0.2">
      <c r="A2132" s="112">
        <v>638100</v>
      </c>
      <c r="B2132" s="113" t="s">
        <v>195</v>
      </c>
      <c r="C2132" s="114">
        <v>100000</v>
      </c>
      <c r="D2132" s="122">
        <v>0</v>
      </c>
    </row>
    <row r="2133" spans="1:4" s="94" customFormat="1" x14ac:dyDescent="0.2">
      <c r="A2133" s="153"/>
      <c r="B2133" s="147" t="s">
        <v>229</v>
      </c>
      <c r="C2133" s="151">
        <f>C2097+C2118+C2125+C2128</f>
        <v>10143100</v>
      </c>
      <c r="D2133" s="151">
        <f>D2097+D2118+D2125+D2128</f>
        <v>1058000</v>
      </c>
    </row>
    <row r="2134" spans="1:4" s="94" customFormat="1" x14ac:dyDescent="0.2">
      <c r="A2134" s="130"/>
      <c r="B2134" s="108"/>
      <c r="C2134" s="131"/>
      <c r="D2134" s="131"/>
    </row>
    <row r="2135" spans="1:4" s="94" customFormat="1" x14ac:dyDescent="0.2">
      <c r="A2135" s="107"/>
      <c r="B2135" s="108"/>
      <c r="C2135" s="114"/>
      <c r="D2135" s="114"/>
    </row>
    <row r="2136" spans="1:4" s="94" customFormat="1" x14ac:dyDescent="0.2">
      <c r="A2136" s="112" t="s">
        <v>621</v>
      </c>
      <c r="B2136" s="115"/>
      <c r="C2136" s="114"/>
      <c r="D2136" s="114"/>
    </row>
    <row r="2137" spans="1:4" s="94" customFormat="1" x14ac:dyDescent="0.2">
      <c r="A2137" s="112" t="s">
        <v>242</v>
      </c>
      <c r="B2137" s="115"/>
      <c r="C2137" s="114"/>
      <c r="D2137" s="114"/>
    </row>
    <row r="2138" spans="1:4" s="94" customFormat="1" x14ac:dyDescent="0.2">
      <c r="A2138" s="112" t="s">
        <v>381</v>
      </c>
      <c r="B2138" s="115"/>
      <c r="C2138" s="114"/>
      <c r="D2138" s="114"/>
    </row>
    <row r="2139" spans="1:4" s="94" customFormat="1" x14ac:dyDescent="0.2">
      <c r="A2139" s="112" t="s">
        <v>529</v>
      </c>
      <c r="B2139" s="115"/>
      <c r="C2139" s="114"/>
      <c r="D2139" s="114"/>
    </row>
    <row r="2140" spans="1:4" s="94" customFormat="1" x14ac:dyDescent="0.2">
      <c r="A2140" s="112"/>
      <c r="B2140" s="143"/>
      <c r="C2140" s="131"/>
      <c r="D2140" s="131"/>
    </row>
    <row r="2141" spans="1:4" s="94" customFormat="1" x14ac:dyDescent="0.2">
      <c r="A2141" s="110">
        <v>410000</v>
      </c>
      <c r="B2141" s="111" t="s">
        <v>87</v>
      </c>
      <c r="C2141" s="109">
        <f>C2142+C2147+C2160+C2162</f>
        <v>9411400</v>
      </c>
      <c r="D2141" s="109">
        <f>D2142+D2147+D2160+D2162</f>
        <v>401300</v>
      </c>
    </row>
    <row r="2142" spans="1:4" s="94" customFormat="1" x14ac:dyDescent="0.2">
      <c r="A2142" s="110">
        <v>411000</v>
      </c>
      <c r="B2142" s="111" t="s">
        <v>200</v>
      </c>
      <c r="C2142" s="109">
        <f t="shared" ref="C2142" si="461">SUM(C2143:C2146)</f>
        <v>8122900</v>
      </c>
      <c r="D2142" s="109">
        <f t="shared" ref="D2142" si="462">SUM(D2143:D2146)</f>
        <v>0</v>
      </c>
    </row>
    <row r="2143" spans="1:4" s="94" customFormat="1" x14ac:dyDescent="0.2">
      <c r="A2143" s="112">
        <v>411100</v>
      </c>
      <c r="B2143" s="113" t="s">
        <v>88</v>
      </c>
      <c r="C2143" s="114">
        <v>7575000</v>
      </c>
      <c r="D2143" s="122">
        <v>0</v>
      </c>
    </row>
    <row r="2144" spans="1:4" s="94" customFormat="1" ht="40.5" x14ac:dyDescent="0.2">
      <c r="A2144" s="112">
        <v>411200</v>
      </c>
      <c r="B2144" s="113" t="s">
        <v>213</v>
      </c>
      <c r="C2144" s="114">
        <v>120000</v>
      </c>
      <c r="D2144" s="122">
        <v>0</v>
      </c>
    </row>
    <row r="2145" spans="1:4" s="94" customFormat="1" ht="40.5" x14ac:dyDescent="0.2">
      <c r="A2145" s="112">
        <v>411300</v>
      </c>
      <c r="B2145" s="113" t="s">
        <v>89</v>
      </c>
      <c r="C2145" s="114">
        <v>327900</v>
      </c>
      <c r="D2145" s="122">
        <v>0</v>
      </c>
    </row>
    <row r="2146" spans="1:4" s="94" customFormat="1" x14ac:dyDescent="0.2">
      <c r="A2146" s="112">
        <v>411400</v>
      </c>
      <c r="B2146" s="113" t="s">
        <v>90</v>
      </c>
      <c r="C2146" s="114">
        <v>100000</v>
      </c>
      <c r="D2146" s="122">
        <v>0</v>
      </c>
    </row>
    <row r="2147" spans="1:4" s="94" customFormat="1" x14ac:dyDescent="0.2">
      <c r="A2147" s="110">
        <v>412000</v>
      </c>
      <c r="B2147" s="115" t="s">
        <v>205</v>
      </c>
      <c r="C2147" s="109">
        <f>SUM(C2148:C2159)</f>
        <v>1233500</v>
      </c>
      <c r="D2147" s="109">
        <f>SUM(D2148:D2159)</f>
        <v>371300</v>
      </c>
    </row>
    <row r="2148" spans="1:4" s="94" customFormat="1" x14ac:dyDescent="0.2">
      <c r="A2148" s="112">
        <v>412100</v>
      </c>
      <c r="B2148" s="113" t="s">
        <v>91</v>
      </c>
      <c r="C2148" s="114">
        <v>1500</v>
      </c>
      <c r="D2148" s="114">
        <v>4400</v>
      </c>
    </row>
    <row r="2149" spans="1:4" s="94" customFormat="1" ht="40.5" x14ac:dyDescent="0.2">
      <c r="A2149" s="112">
        <v>412200</v>
      </c>
      <c r="B2149" s="113" t="s">
        <v>214</v>
      </c>
      <c r="C2149" s="114">
        <v>820000</v>
      </c>
      <c r="D2149" s="114">
        <v>119100</v>
      </c>
    </row>
    <row r="2150" spans="1:4" s="94" customFormat="1" x14ac:dyDescent="0.2">
      <c r="A2150" s="112">
        <v>412300</v>
      </c>
      <c r="B2150" s="113" t="s">
        <v>92</v>
      </c>
      <c r="C2150" s="114">
        <v>45000</v>
      </c>
      <c r="D2150" s="114">
        <v>5000</v>
      </c>
    </row>
    <row r="2151" spans="1:4" s="94" customFormat="1" x14ac:dyDescent="0.2">
      <c r="A2151" s="112">
        <v>412400</v>
      </c>
      <c r="B2151" s="113" t="s">
        <v>93</v>
      </c>
      <c r="C2151" s="114">
        <v>80000</v>
      </c>
      <c r="D2151" s="114">
        <v>15500</v>
      </c>
    </row>
    <row r="2152" spans="1:4" s="94" customFormat="1" x14ac:dyDescent="0.2">
      <c r="A2152" s="112">
        <v>412500</v>
      </c>
      <c r="B2152" s="113" t="s">
        <v>94</v>
      </c>
      <c r="C2152" s="114">
        <v>17000</v>
      </c>
      <c r="D2152" s="114">
        <v>20800</v>
      </c>
    </row>
    <row r="2153" spans="1:4" s="94" customFormat="1" x14ac:dyDescent="0.2">
      <c r="A2153" s="112">
        <v>412600</v>
      </c>
      <c r="B2153" s="113" t="s">
        <v>215</v>
      </c>
      <c r="C2153" s="114">
        <v>18000</v>
      </c>
      <c r="D2153" s="114">
        <v>4200</v>
      </c>
    </row>
    <row r="2154" spans="1:4" s="94" customFormat="1" x14ac:dyDescent="0.2">
      <c r="A2154" s="112">
        <v>412700</v>
      </c>
      <c r="B2154" s="113" t="s">
        <v>202</v>
      </c>
      <c r="C2154" s="114">
        <v>165000</v>
      </c>
      <c r="D2154" s="114">
        <v>52700</v>
      </c>
    </row>
    <row r="2155" spans="1:4" s="94" customFormat="1" x14ac:dyDescent="0.2">
      <c r="A2155" s="112">
        <v>412800</v>
      </c>
      <c r="B2155" s="113" t="s">
        <v>216</v>
      </c>
      <c r="C2155" s="114">
        <v>0</v>
      </c>
      <c r="D2155" s="114">
        <v>2000</v>
      </c>
    </row>
    <row r="2156" spans="1:4" s="94" customFormat="1" x14ac:dyDescent="0.2">
      <c r="A2156" s="112">
        <v>412900</v>
      </c>
      <c r="B2156" s="117" t="s">
        <v>295</v>
      </c>
      <c r="C2156" s="114">
        <v>62000</v>
      </c>
      <c r="D2156" s="122">
        <v>0</v>
      </c>
    </row>
    <row r="2157" spans="1:4" s="94" customFormat="1" x14ac:dyDescent="0.2">
      <c r="A2157" s="112">
        <v>412900</v>
      </c>
      <c r="B2157" s="117" t="s">
        <v>314</v>
      </c>
      <c r="C2157" s="114">
        <v>8500</v>
      </c>
      <c r="D2157" s="122">
        <v>0</v>
      </c>
    </row>
    <row r="2158" spans="1:4" s="94" customFormat="1" x14ac:dyDescent="0.2">
      <c r="A2158" s="112">
        <v>412900</v>
      </c>
      <c r="B2158" s="117" t="s">
        <v>315</v>
      </c>
      <c r="C2158" s="114">
        <v>16000</v>
      </c>
      <c r="D2158" s="122">
        <v>0</v>
      </c>
    </row>
    <row r="2159" spans="1:4" s="94" customFormat="1" x14ac:dyDescent="0.2">
      <c r="A2159" s="112">
        <v>412900</v>
      </c>
      <c r="B2159" s="113" t="s">
        <v>297</v>
      </c>
      <c r="C2159" s="114">
        <v>500</v>
      </c>
      <c r="D2159" s="114">
        <v>147600</v>
      </c>
    </row>
    <row r="2160" spans="1:4" s="119" customFormat="1" x14ac:dyDescent="0.2">
      <c r="A2160" s="110">
        <v>413000</v>
      </c>
      <c r="B2160" s="115" t="s">
        <v>206</v>
      </c>
      <c r="C2160" s="109">
        <f t="shared" ref="C2160:D2160" si="463">C2161</f>
        <v>10000</v>
      </c>
      <c r="D2160" s="109">
        <f t="shared" si="463"/>
        <v>30000</v>
      </c>
    </row>
    <row r="2161" spans="1:4" s="94" customFormat="1" x14ac:dyDescent="0.2">
      <c r="A2161" s="112">
        <v>413900</v>
      </c>
      <c r="B2161" s="113" t="s">
        <v>99</v>
      </c>
      <c r="C2161" s="114">
        <v>10000</v>
      </c>
      <c r="D2161" s="114">
        <v>30000</v>
      </c>
    </row>
    <row r="2162" spans="1:4" s="119" customFormat="1" ht="40.5" x14ac:dyDescent="0.2">
      <c r="A2162" s="110">
        <v>418000</v>
      </c>
      <c r="B2162" s="115" t="s">
        <v>209</v>
      </c>
      <c r="C2162" s="109">
        <f t="shared" ref="C2162:D2162" si="464">C2163</f>
        <v>45000</v>
      </c>
      <c r="D2162" s="109">
        <f t="shared" si="464"/>
        <v>0</v>
      </c>
    </row>
    <row r="2163" spans="1:4" s="94" customFormat="1" x14ac:dyDescent="0.2">
      <c r="A2163" s="112">
        <v>418400</v>
      </c>
      <c r="B2163" s="113" t="s">
        <v>146</v>
      </c>
      <c r="C2163" s="114">
        <v>45000</v>
      </c>
      <c r="D2163" s="114">
        <v>0</v>
      </c>
    </row>
    <row r="2164" spans="1:4" s="94" customFormat="1" x14ac:dyDescent="0.2">
      <c r="A2164" s="110">
        <v>510000</v>
      </c>
      <c r="B2164" s="115" t="s">
        <v>151</v>
      </c>
      <c r="C2164" s="109">
        <f>C2165+C2169</f>
        <v>570000</v>
      </c>
      <c r="D2164" s="109">
        <f>D2165+D2169</f>
        <v>1300000</v>
      </c>
    </row>
    <row r="2165" spans="1:4" s="94" customFormat="1" x14ac:dyDescent="0.2">
      <c r="A2165" s="110">
        <v>511000</v>
      </c>
      <c r="B2165" s="115" t="s">
        <v>152</v>
      </c>
      <c r="C2165" s="109">
        <f t="shared" ref="C2165" si="465">SUM(C2166:C2167)</f>
        <v>50000</v>
      </c>
      <c r="D2165" s="109">
        <f>SUM(D2166:D2168)</f>
        <v>144000</v>
      </c>
    </row>
    <row r="2166" spans="1:4" s="94" customFormat="1" ht="40.5" x14ac:dyDescent="0.2">
      <c r="A2166" s="112">
        <v>511200</v>
      </c>
      <c r="B2166" s="113" t="s">
        <v>154</v>
      </c>
      <c r="C2166" s="114">
        <v>30000</v>
      </c>
      <c r="D2166" s="114">
        <v>50000</v>
      </c>
    </row>
    <row r="2167" spans="1:4" s="94" customFormat="1" x14ac:dyDescent="0.2">
      <c r="A2167" s="112">
        <v>511300</v>
      </c>
      <c r="B2167" s="113" t="s">
        <v>155</v>
      </c>
      <c r="C2167" s="114">
        <v>20000</v>
      </c>
      <c r="D2167" s="114">
        <v>44000</v>
      </c>
    </row>
    <row r="2168" spans="1:4" s="94" customFormat="1" x14ac:dyDescent="0.2">
      <c r="A2168" s="112">
        <v>511500</v>
      </c>
      <c r="B2168" s="113" t="s">
        <v>221</v>
      </c>
      <c r="C2168" s="114">
        <v>0</v>
      </c>
      <c r="D2168" s="114">
        <v>50000</v>
      </c>
    </row>
    <row r="2169" spans="1:4" s="119" customFormat="1" x14ac:dyDescent="0.2">
      <c r="A2169" s="110">
        <v>516000</v>
      </c>
      <c r="B2169" s="115" t="s">
        <v>162</v>
      </c>
      <c r="C2169" s="109">
        <f t="shared" ref="C2169:D2169" si="466">C2170</f>
        <v>520000</v>
      </c>
      <c r="D2169" s="109">
        <f t="shared" si="466"/>
        <v>1156000</v>
      </c>
    </row>
    <row r="2170" spans="1:4" s="94" customFormat="1" x14ac:dyDescent="0.2">
      <c r="A2170" s="112">
        <v>516100</v>
      </c>
      <c r="B2170" s="113" t="s">
        <v>162</v>
      </c>
      <c r="C2170" s="114">
        <v>520000</v>
      </c>
      <c r="D2170" s="114">
        <v>1156000</v>
      </c>
    </row>
    <row r="2171" spans="1:4" s="119" customFormat="1" ht="40.5" x14ac:dyDescent="0.2">
      <c r="A2171" s="110">
        <v>580000</v>
      </c>
      <c r="B2171" s="115" t="s">
        <v>164</v>
      </c>
      <c r="C2171" s="109">
        <f t="shared" ref="C2171:C2172" si="467">C2172</f>
        <v>220000</v>
      </c>
      <c r="D2171" s="109">
        <f t="shared" ref="D2171:D2172" si="468">D2172</f>
        <v>0</v>
      </c>
    </row>
    <row r="2172" spans="1:4" s="119" customFormat="1" ht="40.5" x14ac:dyDescent="0.2">
      <c r="A2172" s="110">
        <v>581000</v>
      </c>
      <c r="B2172" s="115" t="s">
        <v>165</v>
      </c>
      <c r="C2172" s="109">
        <f t="shared" si="467"/>
        <v>220000</v>
      </c>
      <c r="D2172" s="109">
        <f t="shared" si="468"/>
        <v>0</v>
      </c>
    </row>
    <row r="2173" spans="1:4" s="94" customFormat="1" ht="40.5" x14ac:dyDescent="0.2">
      <c r="A2173" s="112">
        <v>581200</v>
      </c>
      <c r="B2173" s="113" t="s">
        <v>166</v>
      </c>
      <c r="C2173" s="114">
        <v>220000</v>
      </c>
      <c r="D2173" s="114">
        <v>0</v>
      </c>
    </row>
    <row r="2174" spans="1:4" s="119" customFormat="1" x14ac:dyDescent="0.2">
      <c r="A2174" s="110">
        <v>630000</v>
      </c>
      <c r="B2174" s="115" t="s">
        <v>190</v>
      </c>
      <c r="C2174" s="109">
        <f t="shared" ref="C2174" si="469">C2175+C2178</f>
        <v>59700</v>
      </c>
      <c r="D2174" s="109">
        <f t="shared" ref="D2174" si="470">D2175+D2178</f>
        <v>975000</v>
      </c>
    </row>
    <row r="2175" spans="1:4" s="119" customFormat="1" x14ac:dyDescent="0.2">
      <c r="A2175" s="110">
        <v>631000</v>
      </c>
      <c r="B2175" s="115" t="s">
        <v>125</v>
      </c>
      <c r="C2175" s="109">
        <f t="shared" ref="C2175" si="471">C2177</f>
        <v>0</v>
      </c>
      <c r="D2175" s="109">
        <f>D2177+D2176</f>
        <v>975000</v>
      </c>
    </row>
    <row r="2176" spans="1:4" s="94" customFormat="1" x14ac:dyDescent="0.2">
      <c r="A2176" s="120">
        <v>631100</v>
      </c>
      <c r="B2176" s="113" t="s">
        <v>192</v>
      </c>
      <c r="C2176" s="114">
        <v>0</v>
      </c>
      <c r="D2176" s="114">
        <v>300000</v>
      </c>
    </row>
    <row r="2177" spans="1:4" s="94" customFormat="1" x14ac:dyDescent="0.2">
      <c r="A2177" s="120">
        <v>631900</v>
      </c>
      <c r="B2177" s="113" t="s">
        <v>329</v>
      </c>
      <c r="C2177" s="114">
        <v>0</v>
      </c>
      <c r="D2177" s="114">
        <v>675000</v>
      </c>
    </row>
    <row r="2178" spans="1:4" s="119" customFormat="1" x14ac:dyDescent="0.2">
      <c r="A2178" s="110">
        <v>638000</v>
      </c>
      <c r="B2178" s="115" t="s">
        <v>126</v>
      </c>
      <c r="C2178" s="109">
        <f t="shared" ref="C2178:D2178" si="472">C2179</f>
        <v>59700</v>
      </c>
      <c r="D2178" s="109">
        <f t="shared" si="472"/>
        <v>0</v>
      </c>
    </row>
    <row r="2179" spans="1:4" s="94" customFormat="1" x14ac:dyDescent="0.2">
      <c r="A2179" s="112">
        <v>638100</v>
      </c>
      <c r="B2179" s="113" t="s">
        <v>195</v>
      </c>
      <c r="C2179" s="114">
        <v>59700</v>
      </c>
      <c r="D2179" s="114">
        <v>0</v>
      </c>
    </row>
    <row r="2180" spans="1:4" s="94" customFormat="1" x14ac:dyDescent="0.2">
      <c r="A2180" s="153"/>
      <c r="B2180" s="147" t="s">
        <v>229</v>
      </c>
      <c r="C2180" s="151">
        <f>C2141+C2164+C2174+C2171</f>
        <v>10261100</v>
      </c>
      <c r="D2180" s="151">
        <f>D2141+D2164+D2174+D2171</f>
        <v>2676300</v>
      </c>
    </row>
    <row r="2181" spans="1:4" s="94" customFormat="1" x14ac:dyDescent="0.2">
      <c r="A2181" s="130"/>
      <c r="B2181" s="108"/>
      <c r="C2181" s="131"/>
      <c r="D2181" s="131"/>
    </row>
    <row r="2182" spans="1:4" s="94" customFormat="1" x14ac:dyDescent="0.2">
      <c r="A2182" s="107"/>
      <c r="B2182" s="108"/>
      <c r="C2182" s="114"/>
      <c r="D2182" s="114"/>
    </row>
    <row r="2183" spans="1:4" s="94" customFormat="1" x14ac:dyDescent="0.2">
      <c r="A2183" s="112" t="s">
        <v>622</v>
      </c>
      <c r="B2183" s="115"/>
      <c r="C2183" s="114"/>
      <c r="D2183" s="114"/>
    </row>
    <row r="2184" spans="1:4" s="94" customFormat="1" x14ac:dyDescent="0.2">
      <c r="A2184" s="112" t="s">
        <v>242</v>
      </c>
      <c r="B2184" s="115"/>
      <c r="C2184" s="114"/>
      <c r="D2184" s="114"/>
    </row>
    <row r="2185" spans="1:4" s="94" customFormat="1" x14ac:dyDescent="0.2">
      <c r="A2185" s="112" t="s">
        <v>382</v>
      </c>
      <c r="B2185" s="115"/>
      <c r="C2185" s="114"/>
      <c r="D2185" s="114"/>
    </row>
    <row r="2186" spans="1:4" s="94" customFormat="1" x14ac:dyDescent="0.2">
      <c r="A2186" s="112" t="s">
        <v>529</v>
      </c>
      <c r="B2186" s="115"/>
      <c r="C2186" s="114"/>
      <c r="D2186" s="114"/>
    </row>
    <row r="2187" spans="1:4" s="94" customFormat="1" x14ac:dyDescent="0.2">
      <c r="A2187" s="112"/>
      <c r="B2187" s="143"/>
      <c r="C2187" s="131"/>
      <c r="D2187" s="131"/>
    </row>
    <row r="2188" spans="1:4" s="94" customFormat="1" x14ac:dyDescent="0.2">
      <c r="A2188" s="110">
        <v>410000</v>
      </c>
      <c r="B2188" s="111" t="s">
        <v>87</v>
      </c>
      <c r="C2188" s="109">
        <f>C2189+C2194+C2208+C2210</f>
        <v>4778500</v>
      </c>
      <c r="D2188" s="109">
        <f>D2189+D2194+D2208+D2210</f>
        <v>311300</v>
      </c>
    </row>
    <row r="2189" spans="1:4" s="94" customFormat="1" x14ac:dyDescent="0.2">
      <c r="A2189" s="110">
        <v>411000</v>
      </c>
      <c r="B2189" s="111" t="s">
        <v>200</v>
      </c>
      <c r="C2189" s="109">
        <f t="shared" ref="C2189" si="473">SUM(C2190:C2193)</f>
        <v>4465000</v>
      </c>
      <c r="D2189" s="109">
        <f t="shared" ref="D2189" si="474">SUM(D2190:D2193)</f>
        <v>0</v>
      </c>
    </row>
    <row r="2190" spans="1:4" s="94" customFormat="1" x14ac:dyDescent="0.2">
      <c r="A2190" s="112">
        <v>411100</v>
      </c>
      <c r="B2190" s="113" t="s">
        <v>88</v>
      </c>
      <c r="C2190" s="114">
        <v>4170000</v>
      </c>
      <c r="D2190" s="122">
        <v>0</v>
      </c>
    </row>
    <row r="2191" spans="1:4" s="94" customFormat="1" ht="40.5" x14ac:dyDescent="0.2">
      <c r="A2191" s="112">
        <v>411200</v>
      </c>
      <c r="B2191" s="113" t="s">
        <v>213</v>
      </c>
      <c r="C2191" s="114">
        <v>120000</v>
      </c>
      <c r="D2191" s="122">
        <v>0</v>
      </c>
    </row>
    <row r="2192" spans="1:4" s="94" customFormat="1" ht="40.5" x14ac:dyDescent="0.2">
      <c r="A2192" s="112">
        <v>411300</v>
      </c>
      <c r="B2192" s="113" t="s">
        <v>89</v>
      </c>
      <c r="C2192" s="114">
        <v>80000</v>
      </c>
      <c r="D2192" s="122">
        <v>0</v>
      </c>
    </row>
    <row r="2193" spans="1:4" s="94" customFormat="1" x14ac:dyDescent="0.2">
      <c r="A2193" s="112">
        <v>411400</v>
      </c>
      <c r="B2193" s="113" t="s">
        <v>90</v>
      </c>
      <c r="C2193" s="114">
        <v>95000</v>
      </c>
      <c r="D2193" s="122">
        <v>0</v>
      </c>
    </row>
    <row r="2194" spans="1:4" s="94" customFormat="1" x14ac:dyDescent="0.2">
      <c r="A2194" s="110">
        <v>412000</v>
      </c>
      <c r="B2194" s="115" t="s">
        <v>205</v>
      </c>
      <c r="C2194" s="109">
        <f>SUM(C2195:C2207)</f>
        <v>300500</v>
      </c>
      <c r="D2194" s="109">
        <f>SUM(D2195:D2207)</f>
        <v>309000</v>
      </c>
    </row>
    <row r="2195" spans="1:4" s="94" customFormat="1" x14ac:dyDescent="0.2">
      <c r="A2195" s="120">
        <v>412100</v>
      </c>
      <c r="B2195" s="113" t="s">
        <v>91</v>
      </c>
      <c r="C2195" s="114">
        <v>0</v>
      </c>
      <c r="D2195" s="114">
        <v>3000</v>
      </c>
    </row>
    <row r="2196" spans="1:4" s="94" customFormat="1" ht="40.5" x14ac:dyDescent="0.2">
      <c r="A2196" s="112">
        <v>412200</v>
      </c>
      <c r="B2196" s="113" t="s">
        <v>214</v>
      </c>
      <c r="C2196" s="114">
        <v>142000</v>
      </c>
      <c r="D2196" s="114">
        <v>14500</v>
      </c>
    </row>
    <row r="2197" spans="1:4" s="94" customFormat="1" x14ac:dyDescent="0.2">
      <c r="A2197" s="112">
        <v>412300</v>
      </c>
      <c r="B2197" s="113" t="s">
        <v>92</v>
      </c>
      <c r="C2197" s="114">
        <v>22000</v>
      </c>
      <c r="D2197" s="114">
        <v>20000</v>
      </c>
    </row>
    <row r="2198" spans="1:4" s="94" customFormat="1" x14ac:dyDescent="0.2">
      <c r="A2198" s="112">
        <v>412400</v>
      </c>
      <c r="B2198" s="113" t="s">
        <v>93</v>
      </c>
      <c r="C2198" s="114">
        <v>20000</v>
      </c>
      <c r="D2198" s="114">
        <v>99000</v>
      </c>
    </row>
    <row r="2199" spans="1:4" s="94" customFormat="1" x14ac:dyDescent="0.2">
      <c r="A2199" s="112">
        <v>412500</v>
      </c>
      <c r="B2199" s="113" t="s">
        <v>94</v>
      </c>
      <c r="C2199" s="114">
        <v>20000</v>
      </c>
      <c r="D2199" s="114">
        <v>39000</v>
      </c>
    </row>
    <row r="2200" spans="1:4" s="94" customFormat="1" x14ac:dyDescent="0.2">
      <c r="A2200" s="112">
        <v>412600</v>
      </c>
      <c r="B2200" s="113" t="s">
        <v>215</v>
      </c>
      <c r="C2200" s="114">
        <v>27000</v>
      </c>
      <c r="D2200" s="114">
        <v>22000</v>
      </c>
    </row>
    <row r="2201" spans="1:4" s="94" customFormat="1" x14ac:dyDescent="0.2">
      <c r="A2201" s="112">
        <v>412700</v>
      </c>
      <c r="B2201" s="113" t="s">
        <v>202</v>
      </c>
      <c r="C2201" s="114">
        <v>44000</v>
      </c>
      <c r="D2201" s="114">
        <v>34000</v>
      </c>
    </row>
    <row r="2202" spans="1:4" s="94" customFormat="1" x14ac:dyDescent="0.2">
      <c r="A2202" s="112">
        <v>412800</v>
      </c>
      <c r="B2202" s="113" t="s">
        <v>216</v>
      </c>
      <c r="C2202" s="114">
        <v>0</v>
      </c>
      <c r="D2202" s="114">
        <v>10000</v>
      </c>
    </row>
    <row r="2203" spans="1:4" s="94" customFormat="1" x14ac:dyDescent="0.2">
      <c r="A2203" s="112">
        <v>412900</v>
      </c>
      <c r="B2203" s="117" t="s">
        <v>295</v>
      </c>
      <c r="C2203" s="114">
        <v>15000</v>
      </c>
      <c r="D2203" s="122">
        <v>0</v>
      </c>
    </row>
    <row r="2204" spans="1:4" s="94" customFormat="1" x14ac:dyDescent="0.2">
      <c r="A2204" s="112">
        <v>412900</v>
      </c>
      <c r="B2204" s="113" t="s">
        <v>313</v>
      </c>
      <c r="C2204" s="114">
        <v>0</v>
      </c>
      <c r="D2204" s="122">
        <v>0</v>
      </c>
    </row>
    <row r="2205" spans="1:4" s="94" customFormat="1" x14ac:dyDescent="0.2">
      <c r="A2205" s="112">
        <v>412900</v>
      </c>
      <c r="B2205" s="117" t="s">
        <v>314</v>
      </c>
      <c r="C2205" s="114">
        <v>5000</v>
      </c>
      <c r="D2205" s="122">
        <v>0</v>
      </c>
    </row>
    <row r="2206" spans="1:4" s="94" customFormat="1" x14ac:dyDescent="0.2">
      <c r="A2206" s="112">
        <v>412900</v>
      </c>
      <c r="B2206" s="117" t="s">
        <v>315</v>
      </c>
      <c r="C2206" s="114">
        <v>5000</v>
      </c>
      <c r="D2206" s="122">
        <v>0</v>
      </c>
    </row>
    <row r="2207" spans="1:4" s="94" customFormat="1" x14ac:dyDescent="0.2">
      <c r="A2207" s="112">
        <v>412900</v>
      </c>
      <c r="B2207" s="113" t="s">
        <v>297</v>
      </c>
      <c r="C2207" s="114">
        <v>500</v>
      </c>
      <c r="D2207" s="114">
        <v>67500</v>
      </c>
    </row>
    <row r="2208" spans="1:4" s="119" customFormat="1" x14ac:dyDescent="0.2">
      <c r="A2208" s="110">
        <v>413000</v>
      </c>
      <c r="B2208" s="115" t="s">
        <v>206</v>
      </c>
      <c r="C2208" s="109">
        <f t="shared" ref="C2208:D2208" si="475">C2209</f>
        <v>1000</v>
      </c>
      <c r="D2208" s="109">
        <f t="shared" si="475"/>
        <v>2300</v>
      </c>
    </row>
    <row r="2209" spans="1:4" s="94" customFormat="1" x14ac:dyDescent="0.2">
      <c r="A2209" s="112">
        <v>413900</v>
      </c>
      <c r="B2209" s="113" t="s">
        <v>99</v>
      </c>
      <c r="C2209" s="114">
        <v>1000</v>
      </c>
      <c r="D2209" s="114">
        <v>2300</v>
      </c>
    </row>
    <row r="2210" spans="1:4" s="119" customFormat="1" ht="40.5" x14ac:dyDescent="0.2">
      <c r="A2210" s="110">
        <v>418000</v>
      </c>
      <c r="B2210" s="115" t="s">
        <v>209</v>
      </c>
      <c r="C2210" s="109">
        <f t="shared" ref="C2210:D2210" si="476">C2211</f>
        <v>12000</v>
      </c>
      <c r="D2210" s="109">
        <f t="shared" si="476"/>
        <v>0</v>
      </c>
    </row>
    <row r="2211" spans="1:4" s="94" customFormat="1" x14ac:dyDescent="0.2">
      <c r="A2211" s="112">
        <v>418400</v>
      </c>
      <c r="B2211" s="113" t="s">
        <v>146</v>
      </c>
      <c r="C2211" s="114">
        <v>12000</v>
      </c>
      <c r="D2211" s="114">
        <v>0</v>
      </c>
    </row>
    <row r="2212" spans="1:4" s="119" customFormat="1" x14ac:dyDescent="0.2">
      <c r="A2212" s="110">
        <v>510000</v>
      </c>
      <c r="B2212" s="115" t="s">
        <v>151</v>
      </c>
      <c r="C2212" s="109">
        <f>C2217+C2213+0</f>
        <v>550000</v>
      </c>
      <c r="D2212" s="109">
        <f>D2217+D2213+0</f>
        <v>433000</v>
      </c>
    </row>
    <row r="2213" spans="1:4" s="119" customFormat="1" x14ac:dyDescent="0.2">
      <c r="A2213" s="110">
        <v>511000</v>
      </c>
      <c r="B2213" s="115" t="s">
        <v>152</v>
      </c>
      <c r="C2213" s="109">
        <f>SUM(C2214:C2216)</f>
        <v>300000</v>
      </c>
      <c r="D2213" s="109">
        <f>SUM(D2214:D2216)</f>
        <v>183000</v>
      </c>
    </row>
    <row r="2214" spans="1:4" s="94" customFormat="1" x14ac:dyDescent="0.2">
      <c r="A2214" s="112">
        <v>511100</v>
      </c>
      <c r="B2214" s="113" t="s">
        <v>153</v>
      </c>
      <c r="C2214" s="114">
        <v>100000</v>
      </c>
      <c r="D2214" s="114">
        <v>0</v>
      </c>
    </row>
    <row r="2215" spans="1:4" s="94" customFormat="1" x14ac:dyDescent="0.2">
      <c r="A2215" s="112">
        <v>511300</v>
      </c>
      <c r="B2215" s="113" t="s">
        <v>155</v>
      </c>
      <c r="C2215" s="114">
        <v>200000</v>
      </c>
      <c r="D2215" s="114">
        <v>153000</v>
      </c>
    </row>
    <row r="2216" spans="1:4" s="94" customFormat="1" x14ac:dyDescent="0.2">
      <c r="A2216" s="112">
        <v>511500</v>
      </c>
      <c r="B2216" s="113" t="s">
        <v>221</v>
      </c>
      <c r="C2216" s="114">
        <v>0</v>
      </c>
      <c r="D2216" s="114">
        <v>30000</v>
      </c>
    </row>
    <row r="2217" spans="1:4" s="119" customFormat="1" x14ac:dyDescent="0.2">
      <c r="A2217" s="110">
        <v>516000</v>
      </c>
      <c r="B2217" s="115" t="s">
        <v>162</v>
      </c>
      <c r="C2217" s="109">
        <f t="shared" ref="C2217:D2217" si="477">C2218</f>
        <v>250000</v>
      </c>
      <c r="D2217" s="109">
        <f t="shared" si="477"/>
        <v>250000</v>
      </c>
    </row>
    <row r="2218" spans="1:4" s="94" customFormat="1" x14ac:dyDescent="0.2">
      <c r="A2218" s="112">
        <v>516100</v>
      </c>
      <c r="B2218" s="113" t="s">
        <v>162</v>
      </c>
      <c r="C2218" s="114">
        <v>250000</v>
      </c>
      <c r="D2218" s="114">
        <v>250000</v>
      </c>
    </row>
    <row r="2219" spans="1:4" s="119" customFormat="1" ht="40.5" x14ac:dyDescent="0.2">
      <c r="A2219" s="110">
        <v>580000</v>
      </c>
      <c r="B2219" s="115" t="s">
        <v>164</v>
      </c>
      <c r="C2219" s="109">
        <f t="shared" ref="C2219:C2220" si="478">C2220</f>
        <v>65000</v>
      </c>
      <c r="D2219" s="109">
        <f t="shared" ref="D2219:D2220" si="479">D2220</f>
        <v>0</v>
      </c>
    </row>
    <row r="2220" spans="1:4" s="119" customFormat="1" ht="40.5" x14ac:dyDescent="0.2">
      <c r="A2220" s="110">
        <v>581000</v>
      </c>
      <c r="B2220" s="115" t="s">
        <v>165</v>
      </c>
      <c r="C2220" s="109">
        <f t="shared" si="478"/>
        <v>65000</v>
      </c>
      <c r="D2220" s="109">
        <f t="shared" si="479"/>
        <v>0</v>
      </c>
    </row>
    <row r="2221" spans="1:4" s="94" customFormat="1" ht="40.5" x14ac:dyDescent="0.2">
      <c r="A2221" s="112">
        <v>581200</v>
      </c>
      <c r="B2221" s="113" t="s">
        <v>166</v>
      </c>
      <c r="C2221" s="114">
        <v>65000</v>
      </c>
      <c r="D2221" s="114">
        <v>0</v>
      </c>
    </row>
    <row r="2222" spans="1:4" s="119" customFormat="1" x14ac:dyDescent="0.2">
      <c r="A2222" s="110">
        <v>630000</v>
      </c>
      <c r="B2222" s="115" t="s">
        <v>190</v>
      </c>
      <c r="C2222" s="109">
        <f>C2225+C2223</f>
        <v>80000</v>
      </c>
      <c r="D2222" s="109">
        <f>D2225+D2223</f>
        <v>65000</v>
      </c>
    </row>
    <row r="2223" spans="1:4" s="119" customFormat="1" x14ac:dyDescent="0.2">
      <c r="A2223" s="110">
        <v>631000</v>
      </c>
      <c r="B2223" s="115" t="s">
        <v>125</v>
      </c>
      <c r="C2223" s="109">
        <f>0+C2224</f>
        <v>0</v>
      </c>
      <c r="D2223" s="109">
        <f>0+D2224</f>
        <v>65000</v>
      </c>
    </row>
    <row r="2224" spans="1:4" s="94" customFormat="1" x14ac:dyDescent="0.2">
      <c r="A2224" s="120">
        <v>631100</v>
      </c>
      <c r="B2224" s="113" t="s">
        <v>192</v>
      </c>
      <c r="C2224" s="114">
        <v>0</v>
      </c>
      <c r="D2224" s="114">
        <v>65000</v>
      </c>
    </row>
    <row r="2225" spans="1:4" s="119" customFormat="1" x14ac:dyDescent="0.2">
      <c r="A2225" s="110">
        <v>638000</v>
      </c>
      <c r="B2225" s="115" t="s">
        <v>126</v>
      </c>
      <c r="C2225" s="109">
        <f t="shared" ref="C2225:D2225" si="480">C2226</f>
        <v>80000</v>
      </c>
      <c r="D2225" s="109">
        <f t="shared" si="480"/>
        <v>0</v>
      </c>
    </row>
    <row r="2226" spans="1:4" s="94" customFormat="1" x14ac:dyDescent="0.2">
      <c r="A2226" s="112">
        <v>638100</v>
      </c>
      <c r="B2226" s="113" t="s">
        <v>195</v>
      </c>
      <c r="C2226" s="114">
        <v>80000</v>
      </c>
      <c r="D2226" s="114">
        <v>0</v>
      </c>
    </row>
    <row r="2227" spans="1:4" s="94" customFormat="1" x14ac:dyDescent="0.2">
      <c r="A2227" s="153"/>
      <c r="B2227" s="147" t="s">
        <v>229</v>
      </c>
      <c r="C2227" s="151">
        <f>C2188+C2212+C2222+C2219</f>
        <v>5473500</v>
      </c>
      <c r="D2227" s="151">
        <f>D2188+D2212+D2222+D2219</f>
        <v>809300</v>
      </c>
    </row>
    <row r="2228" spans="1:4" s="94" customFormat="1" x14ac:dyDescent="0.2">
      <c r="A2228" s="130"/>
      <c r="B2228" s="108"/>
      <c r="C2228" s="114"/>
      <c r="D2228" s="114"/>
    </row>
    <row r="2229" spans="1:4" s="94" customFormat="1" x14ac:dyDescent="0.2">
      <c r="A2229" s="107"/>
      <c r="B2229" s="108"/>
      <c r="C2229" s="114"/>
      <c r="D2229" s="114"/>
    </row>
    <row r="2230" spans="1:4" s="94" customFormat="1" x14ac:dyDescent="0.2">
      <c r="A2230" s="112" t="s">
        <v>623</v>
      </c>
      <c r="B2230" s="115"/>
      <c r="C2230" s="114"/>
      <c r="D2230" s="114"/>
    </row>
    <row r="2231" spans="1:4" s="94" customFormat="1" x14ac:dyDescent="0.2">
      <c r="A2231" s="112" t="s">
        <v>242</v>
      </c>
      <c r="B2231" s="115"/>
      <c r="C2231" s="114"/>
      <c r="D2231" s="114"/>
    </row>
    <row r="2232" spans="1:4" s="94" customFormat="1" x14ac:dyDescent="0.2">
      <c r="A2232" s="112" t="s">
        <v>383</v>
      </c>
      <c r="B2232" s="115"/>
      <c r="C2232" s="114"/>
      <c r="D2232" s="114"/>
    </row>
    <row r="2233" spans="1:4" s="94" customFormat="1" x14ac:dyDescent="0.2">
      <c r="A2233" s="112" t="s">
        <v>529</v>
      </c>
      <c r="B2233" s="115"/>
      <c r="C2233" s="114"/>
      <c r="D2233" s="114"/>
    </row>
    <row r="2234" spans="1:4" s="94" customFormat="1" x14ac:dyDescent="0.2">
      <c r="A2234" s="112"/>
      <c r="B2234" s="143"/>
      <c r="C2234" s="131"/>
      <c r="D2234" s="131"/>
    </row>
    <row r="2235" spans="1:4" s="94" customFormat="1" x14ac:dyDescent="0.2">
      <c r="A2235" s="110">
        <v>410000</v>
      </c>
      <c r="B2235" s="111" t="s">
        <v>87</v>
      </c>
      <c r="C2235" s="109">
        <f>C2236+C2241+C2252</f>
        <v>4445700</v>
      </c>
      <c r="D2235" s="109">
        <f>D2236+D2241+D2252</f>
        <v>29000</v>
      </c>
    </row>
    <row r="2236" spans="1:4" s="94" customFormat="1" x14ac:dyDescent="0.2">
      <c r="A2236" s="110">
        <v>411000</v>
      </c>
      <c r="B2236" s="111" t="s">
        <v>200</v>
      </c>
      <c r="C2236" s="109">
        <f t="shared" ref="C2236" si="481">SUM(C2237:C2240)</f>
        <v>4077800</v>
      </c>
      <c r="D2236" s="109">
        <f t="shared" ref="D2236" si="482">SUM(D2237:D2240)</f>
        <v>0</v>
      </c>
    </row>
    <row r="2237" spans="1:4" s="94" customFormat="1" x14ac:dyDescent="0.2">
      <c r="A2237" s="112">
        <v>411100</v>
      </c>
      <c r="B2237" s="113" t="s">
        <v>88</v>
      </c>
      <c r="C2237" s="114">
        <v>3828000</v>
      </c>
      <c r="D2237" s="122">
        <v>0</v>
      </c>
    </row>
    <row r="2238" spans="1:4" s="94" customFormat="1" ht="40.5" x14ac:dyDescent="0.2">
      <c r="A2238" s="112">
        <v>411200</v>
      </c>
      <c r="B2238" s="113" t="s">
        <v>213</v>
      </c>
      <c r="C2238" s="114">
        <v>100000</v>
      </c>
      <c r="D2238" s="122">
        <v>0</v>
      </c>
    </row>
    <row r="2239" spans="1:4" s="94" customFormat="1" ht="40.5" x14ac:dyDescent="0.2">
      <c r="A2239" s="112">
        <v>411300</v>
      </c>
      <c r="B2239" s="113" t="s">
        <v>89</v>
      </c>
      <c r="C2239" s="114">
        <v>92800</v>
      </c>
      <c r="D2239" s="122">
        <v>0</v>
      </c>
    </row>
    <row r="2240" spans="1:4" s="94" customFormat="1" x14ac:dyDescent="0.2">
      <c r="A2240" s="112">
        <v>411400</v>
      </c>
      <c r="B2240" s="113" t="s">
        <v>90</v>
      </c>
      <c r="C2240" s="114">
        <v>57000</v>
      </c>
      <c r="D2240" s="122">
        <v>0</v>
      </c>
    </row>
    <row r="2241" spans="1:4" s="94" customFormat="1" x14ac:dyDescent="0.2">
      <c r="A2241" s="110">
        <v>412000</v>
      </c>
      <c r="B2241" s="115" t="s">
        <v>205</v>
      </c>
      <c r="C2241" s="109">
        <f>SUM(C2242:C2251)</f>
        <v>367900</v>
      </c>
      <c r="D2241" s="109">
        <f>SUM(D2242:D2251)</f>
        <v>27000</v>
      </c>
    </row>
    <row r="2242" spans="1:4" s="94" customFormat="1" ht="40.5" x14ac:dyDescent="0.2">
      <c r="A2242" s="112">
        <v>412200</v>
      </c>
      <c r="B2242" s="113" t="s">
        <v>214</v>
      </c>
      <c r="C2242" s="114">
        <v>200000</v>
      </c>
      <c r="D2242" s="114">
        <v>1000</v>
      </c>
    </row>
    <row r="2243" spans="1:4" s="94" customFormat="1" x14ac:dyDescent="0.2">
      <c r="A2243" s="112">
        <v>412300</v>
      </c>
      <c r="B2243" s="113" t="s">
        <v>92</v>
      </c>
      <c r="C2243" s="114">
        <v>12000</v>
      </c>
      <c r="D2243" s="122">
        <v>0</v>
      </c>
    </row>
    <row r="2244" spans="1:4" s="94" customFormat="1" x14ac:dyDescent="0.2">
      <c r="A2244" s="112">
        <v>412400</v>
      </c>
      <c r="B2244" s="113" t="s">
        <v>93</v>
      </c>
      <c r="C2244" s="114">
        <v>20000</v>
      </c>
      <c r="D2244" s="114">
        <v>5000</v>
      </c>
    </row>
    <row r="2245" spans="1:4" s="94" customFormat="1" x14ac:dyDescent="0.2">
      <c r="A2245" s="112">
        <v>412500</v>
      </c>
      <c r="B2245" s="113" t="s">
        <v>94</v>
      </c>
      <c r="C2245" s="114">
        <v>20000</v>
      </c>
      <c r="D2245" s="114">
        <v>10000</v>
      </c>
    </row>
    <row r="2246" spans="1:4" s="94" customFormat="1" x14ac:dyDescent="0.2">
      <c r="A2246" s="112">
        <v>412600</v>
      </c>
      <c r="B2246" s="113" t="s">
        <v>215</v>
      </c>
      <c r="C2246" s="114">
        <v>14000</v>
      </c>
      <c r="D2246" s="122">
        <v>0</v>
      </c>
    </row>
    <row r="2247" spans="1:4" s="94" customFormat="1" x14ac:dyDescent="0.2">
      <c r="A2247" s="112">
        <v>412700</v>
      </c>
      <c r="B2247" s="113" t="s">
        <v>202</v>
      </c>
      <c r="C2247" s="114">
        <v>11000</v>
      </c>
      <c r="D2247" s="122">
        <v>0</v>
      </c>
    </row>
    <row r="2248" spans="1:4" s="94" customFormat="1" x14ac:dyDescent="0.2">
      <c r="A2248" s="112">
        <v>412900</v>
      </c>
      <c r="B2248" s="117" t="s">
        <v>295</v>
      </c>
      <c r="C2248" s="114">
        <v>27900</v>
      </c>
      <c r="D2248" s="122">
        <v>0</v>
      </c>
    </row>
    <row r="2249" spans="1:4" s="94" customFormat="1" x14ac:dyDescent="0.2">
      <c r="A2249" s="112">
        <v>412900</v>
      </c>
      <c r="B2249" s="117" t="s">
        <v>314</v>
      </c>
      <c r="C2249" s="114">
        <v>5000</v>
      </c>
      <c r="D2249" s="122">
        <v>0</v>
      </c>
    </row>
    <row r="2250" spans="1:4" s="94" customFormat="1" x14ac:dyDescent="0.2">
      <c r="A2250" s="112">
        <v>412900</v>
      </c>
      <c r="B2250" s="117" t="s">
        <v>315</v>
      </c>
      <c r="C2250" s="114">
        <v>8000</v>
      </c>
      <c r="D2250" s="122">
        <v>0</v>
      </c>
    </row>
    <row r="2251" spans="1:4" s="94" customFormat="1" x14ac:dyDescent="0.2">
      <c r="A2251" s="112">
        <v>412900</v>
      </c>
      <c r="B2251" s="113" t="s">
        <v>297</v>
      </c>
      <c r="C2251" s="114">
        <v>50000</v>
      </c>
      <c r="D2251" s="114">
        <v>11000</v>
      </c>
    </row>
    <row r="2252" spans="1:4" s="119" customFormat="1" x14ac:dyDescent="0.2">
      <c r="A2252" s="110">
        <v>413000</v>
      </c>
      <c r="B2252" s="115" t="s">
        <v>206</v>
      </c>
      <c r="C2252" s="109">
        <f>0+C2253</f>
        <v>0</v>
      </c>
      <c r="D2252" s="109">
        <f>0+D2253</f>
        <v>2000</v>
      </c>
    </row>
    <row r="2253" spans="1:4" s="94" customFormat="1" x14ac:dyDescent="0.2">
      <c r="A2253" s="120">
        <v>413900</v>
      </c>
      <c r="B2253" s="113" t="s">
        <v>99</v>
      </c>
      <c r="C2253" s="114">
        <v>0</v>
      </c>
      <c r="D2253" s="114">
        <v>2000</v>
      </c>
    </row>
    <row r="2254" spans="1:4" s="94" customFormat="1" x14ac:dyDescent="0.2">
      <c r="A2254" s="110">
        <v>510000</v>
      </c>
      <c r="B2254" s="115" t="s">
        <v>151</v>
      </c>
      <c r="C2254" s="109">
        <f>C2255+C2258+0</f>
        <v>300000</v>
      </c>
      <c r="D2254" s="109">
        <f>D2255+D2258+0</f>
        <v>34000</v>
      </c>
    </row>
    <row r="2255" spans="1:4" s="94" customFormat="1" x14ac:dyDescent="0.2">
      <c r="A2255" s="110">
        <v>511000</v>
      </c>
      <c r="B2255" s="115" t="s">
        <v>152</v>
      </c>
      <c r="C2255" s="109">
        <f>SUM(C2256:C2257)</f>
        <v>30000</v>
      </c>
      <c r="D2255" s="109">
        <f>SUM(D2256:D2257)</f>
        <v>27000</v>
      </c>
    </row>
    <row r="2256" spans="1:4" s="94" customFormat="1" ht="40.5" x14ac:dyDescent="0.2">
      <c r="A2256" s="112">
        <v>511200</v>
      </c>
      <c r="B2256" s="113" t="s">
        <v>154</v>
      </c>
      <c r="C2256" s="114">
        <v>0</v>
      </c>
      <c r="D2256" s="114">
        <v>20000</v>
      </c>
    </row>
    <row r="2257" spans="1:4" s="94" customFormat="1" x14ac:dyDescent="0.2">
      <c r="A2257" s="112">
        <v>511300</v>
      </c>
      <c r="B2257" s="113" t="s">
        <v>155</v>
      </c>
      <c r="C2257" s="114">
        <v>30000</v>
      </c>
      <c r="D2257" s="114">
        <v>7000</v>
      </c>
    </row>
    <row r="2258" spans="1:4" s="119" customFormat="1" x14ac:dyDescent="0.2">
      <c r="A2258" s="110">
        <v>516000</v>
      </c>
      <c r="B2258" s="115" t="s">
        <v>162</v>
      </c>
      <c r="C2258" s="109">
        <f t="shared" ref="C2258:D2258" si="483">C2259</f>
        <v>270000</v>
      </c>
      <c r="D2258" s="109">
        <f t="shared" si="483"/>
        <v>7000</v>
      </c>
    </row>
    <row r="2259" spans="1:4" s="94" customFormat="1" x14ac:dyDescent="0.2">
      <c r="A2259" s="112">
        <v>516100</v>
      </c>
      <c r="B2259" s="113" t="s">
        <v>162</v>
      </c>
      <c r="C2259" s="114">
        <v>270000</v>
      </c>
      <c r="D2259" s="114">
        <v>7000</v>
      </c>
    </row>
    <row r="2260" spans="1:4" s="119" customFormat="1" x14ac:dyDescent="0.2">
      <c r="A2260" s="110">
        <v>630000</v>
      </c>
      <c r="B2260" s="115" t="s">
        <v>190</v>
      </c>
      <c r="C2260" s="109">
        <f t="shared" ref="C2260" si="484">C2261+C2264</f>
        <v>100000</v>
      </c>
      <c r="D2260" s="109">
        <f t="shared" ref="D2260" si="485">D2261+D2264</f>
        <v>362700</v>
      </c>
    </row>
    <row r="2261" spans="1:4" s="119" customFormat="1" x14ac:dyDescent="0.2">
      <c r="A2261" s="110">
        <v>631000</v>
      </c>
      <c r="B2261" s="115" t="s">
        <v>125</v>
      </c>
      <c r="C2261" s="109">
        <f t="shared" ref="C2261" si="486">C2263</f>
        <v>0</v>
      </c>
      <c r="D2261" s="109">
        <f>D2263+D2262</f>
        <v>362700</v>
      </c>
    </row>
    <row r="2262" spans="1:4" s="94" customFormat="1" x14ac:dyDescent="0.2">
      <c r="A2262" s="120">
        <v>631100</v>
      </c>
      <c r="B2262" s="113" t="s">
        <v>192</v>
      </c>
      <c r="C2262" s="114">
        <v>0</v>
      </c>
      <c r="D2262" s="114">
        <v>20000</v>
      </c>
    </row>
    <row r="2263" spans="1:4" s="94" customFormat="1" x14ac:dyDescent="0.2">
      <c r="A2263" s="120">
        <v>631900</v>
      </c>
      <c r="B2263" s="113" t="s">
        <v>329</v>
      </c>
      <c r="C2263" s="114">
        <v>0</v>
      </c>
      <c r="D2263" s="114">
        <v>342700</v>
      </c>
    </row>
    <row r="2264" spans="1:4" s="119" customFormat="1" x14ac:dyDescent="0.2">
      <c r="A2264" s="110">
        <v>638000</v>
      </c>
      <c r="B2264" s="115" t="s">
        <v>126</v>
      </c>
      <c r="C2264" s="109">
        <f t="shared" ref="C2264:D2264" si="487">C2265</f>
        <v>100000</v>
      </c>
      <c r="D2264" s="109">
        <f t="shared" si="487"/>
        <v>0</v>
      </c>
    </row>
    <row r="2265" spans="1:4" s="94" customFormat="1" x14ac:dyDescent="0.2">
      <c r="A2265" s="112">
        <v>638100</v>
      </c>
      <c r="B2265" s="113" t="s">
        <v>195</v>
      </c>
      <c r="C2265" s="114">
        <v>100000</v>
      </c>
      <c r="D2265" s="122">
        <v>0</v>
      </c>
    </row>
    <row r="2266" spans="1:4" s="94" customFormat="1" x14ac:dyDescent="0.2">
      <c r="A2266" s="153"/>
      <c r="B2266" s="147" t="s">
        <v>229</v>
      </c>
      <c r="C2266" s="151">
        <f>C2235+C2254+C2260</f>
        <v>4845700</v>
      </c>
      <c r="D2266" s="151">
        <f>D2235+D2254+D2260</f>
        <v>425700</v>
      </c>
    </row>
    <row r="2267" spans="1:4" s="94" customFormat="1" x14ac:dyDescent="0.2">
      <c r="A2267" s="130"/>
      <c r="B2267" s="108"/>
      <c r="C2267" s="114"/>
      <c r="D2267" s="114"/>
    </row>
    <row r="2268" spans="1:4" s="94" customFormat="1" x14ac:dyDescent="0.2">
      <c r="A2268" s="107"/>
      <c r="B2268" s="108"/>
      <c r="C2268" s="114"/>
      <c r="D2268" s="114"/>
    </row>
    <row r="2269" spans="1:4" s="94" customFormat="1" x14ac:dyDescent="0.2">
      <c r="A2269" s="112" t="s">
        <v>624</v>
      </c>
      <c r="B2269" s="115"/>
      <c r="C2269" s="114"/>
      <c r="D2269" s="114"/>
    </row>
    <row r="2270" spans="1:4" s="94" customFormat="1" x14ac:dyDescent="0.2">
      <c r="A2270" s="112" t="s">
        <v>242</v>
      </c>
      <c r="B2270" s="115"/>
      <c r="C2270" s="114"/>
      <c r="D2270" s="114"/>
    </row>
    <row r="2271" spans="1:4" s="94" customFormat="1" x14ac:dyDescent="0.2">
      <c r="A2271" s="112" t="s">
        <v>384</v>
      </c>
      <c r="B2271" s="115"/>
      <c r="C2271" s="114"/>
      <c r="D2271" s="114"/>
    </row>
    <row r="2272" spans="1:4" s="94" customFormat="1" x14ac:dyDescent="0.2">
      <c r="A2272" s="112" t="s">
        <v>529</v>
      </c>
      <c r="B2272" s="115"/>
      <c r="C2272" s="114"/>
      <c r="D2272" s="114"/>
    </row>
    <row r="2273" spans="1:4" s="94" customFormat="1" x14ac:dyDescent="0.2">
      <c r="A2273" s="112"/>
      <c r="B2273" s="143"/>
      <c r="C2273" s="131"/>
      <c r="D2273" s="131"/>
    </row>
    <row r="2274" spans="1:4" s="94" customFormat="1" x14ac:dyDescent="0.2">
      <c r="A2274" s="110">
        <v>410000</v>
      </c>
      <c r="B2274" s="111" t="s">
        <v>87</v>
      </c>
      <c r="C2274" s="109">
        <f>C2275+C2280+0+0</f>
        <v>5022900</v>
      </c>
      <c r="D2274" s="109">
        <f>D2275+D2280+0+0</f>
        <v>471300</v>
      </c>
    </row>
    <row r="2275" spans="1:4" s="94" customFormat="1" x14ac:dyDescent="0.2">
      <c r="A2275" s="110">
        <v>411000</v>
      </c>
      <c r="B2275" s="111" t="s">
        <v>200</v>
      </c>
      <c r="C2275" s="109">
        <f t="shared" ref="C2275" si="488">SUM(C2276:C2279)</f>
        <v>4706800</v>
      </c>
      <c r="D2275" s="109">
        <f t="shared" ref="D2275" si="489">SUM(D2276:D2279)</f>
        <v>0</v>
      </c>
    </row>
    <row r="2276" spans="1:4" s="94" customFormat="1" x14ac:dyDescent="0.2">
      <c r="A2276" s="112">
        <v>411100</v>
      </c>
      <c r="B2276" s="113" t="s">
        <v>88</v>
      </c>
      <c r="C2276" s="114">
        <v>4475000</v>
      </c>
      <c r="D2276" s="122">
        <v>0</v>
      </c>
    </row>
    <row r="2277" spans="1:4" s="94" customFormat="1" ht="40.5" x14ac:dyDescent="0.2">
      <c r="A2277" s="112">
        <v>411200</v>
      </c>
      <c r="B2277" s="113" t="s">
        <v>213</v>
      </c>
      <c r="C2277" s="114">
        <v>90000</v>
      </c>
      <c r="D2277" s="122">
        <v>0</v>
      </c>
    </row>
    <row r="2278" spans="1:4" s="94" customFormat="1" ht="40.5" x14ac:dyDescent="0.2">
      <c r="A2278" s="112">
        <v>411300</v>
      </c>
      <c r="B2278" s="113" t="s">
        <v>89</v>
      </c>
      <c r="C2278" s="114">
        <v>90100</v>
      </c>
      <c r="D2278" s="122">
        <v>0</v>
      </c>
    </row>
    <row r="2279" spans="1:4" s="94" customFormat="1" x14ac:dyDescent="0.2">
      <c r="A2279" s="112">
        <v>411400</v>
      </c>
      <c r="B2279" s="113" t="s">
        <v>90</v>
      </c>
      <c r="C2279" s="114">
        <v>51700</v>
      </c>
      <c r="D2279" s="122">
        <v>0</v>
      </c>
    </row>
    <row r="2280" spans="1:4" s="94" customFormat="1" x14ac:dyDescent="0.2">
      <c r="A2280" s="110">
        <v>412000</v>
      </c>
      <c r="B2280" s="115" t="s">
        <v>205</v>
      </c>
      <c r="C2280" s="109">
        <f>SUM(C2281:C2291)</f>
        <v>316100</v>
      </c>
      <c r="D2280" s="109">
        <f>SUM(D2281:D2291)</f>
        <v>471300</v>
      </c>
    </row>
    <row r="2281" spans="1:4" s="94" customFormat="1" ht="40.5" x14ac:dyDescent="0.2">
      <c r="A2281" s="112">
        <v>412200</v>
      </c>
      <c r="B2281" s="113" t="s">
        <v>214</v>
      </c>
      <c r="C2281" s="114">
        <v>217000</v>
      </c>
      <c r="D2281" s="114">
        <v>174200</v>
      </c>
    </row>
    <row r="2282" spans="1:4" s="94" customFormat="1" x14ac:dyDescent="0.2">
      <c r="A2282" s="112">
        <v>412300</v>
      </c>
      <c r="B2282" s="113" t="s">
        <v>92</v>
      </c>
      <c r="C2282" s="114">
        <v>18000</v>
      </c>
      <c r="D2282" s="114">
        <v>44700</v>
      </c>
    </row>
    <row r="2283" spans="1:4" s="94" customFormat="1" x14ac:dyDescent="0.2">
      <c r="A2283" s="112">
        <v>412400</v>
      </c>
      <c r="B2283" s="113" t="s">
        <v>93</v>
      </c>
      <c r="C2283" s="114">
        <v>20000</v>
      </c>
      <c r="D2283" s="114">
        <v>3600</v>
      </c>
    </row>
    <row r="2284" spans="1:4" s="94" customFormat="1" x14ac:dyDescent="0.2">
      <c r="A2284" s="112">
        <v>412500</v>
      </c>
      <c r="B2284" s="113" t="s">
        <v>94</v>
      </c>
      <c r="C2284" s="114">
        <v>3100</v>
      </c>
      <c r="D2284" s="114">
        <v>78400</v>
      </c>
    </row>
    <row r="2285" spans="1:4" s="94" customFormat="1" x14ac:dyDescent="0.2">
      <c r="A2285" s="112">
        <v>412600</v>
      </c>
      <c r="B2285" s="113" t="s">
        <v>215</v>
      </c>
      <c r="C2285" s="114">
        <v>1500</v>
      </c>
      <c r="D2285" s="114">
        <v>0</v>
      </c>
    </row>
    <row r="2286" spans="1:4" s="94" customFormat="1" x14ac:dyDescent="0.2">
      <c r="A2286" s="112">
        <v>412700</v>
      </c>
      <c r="B2286" s="113" t="s">
        <v>202</v>
      </c>
      <c r="C2286" s="114">
        <v>23000</v>
      </c>
      <c r="D2286" s="114">
        <v>22600</v>
      </c>
    </row>
    <row r="2287" spans="1:4" s="94" customFormat="1" x14ac:dyDescent="0.2">
      <c r="A2287" s="112">
        <v>412800</v>
      </c>
      <c r="B2287" s="113" t="s">
        <v>216</v>
      </c>
      <c r="C2287" s="114">
        <v>0</v>
      </c>
      <c r="D2287" s="114">
        <v>2400</v>
      </c>
    </row>
    <row r="2288" spans="1:4" s="94" customFormat="1" x14ac:dyDescent="0.2">
      <c r="A2288" s="112">
        <v>412900</v>
      </c>
      <c r="B2288" s="117" t="s">
        <v>295</v>
      </c>
      <c r="C2288" s="114">
        <v>25000</v>
      </c>
      <c r="D2288" s="122">
        <v>0</v>
      </c>
    </row>
    <row r="2289" spans="1:4" s="94" customFormat="1" x14ac:dyDescent="0.2">
      <c r="A2289" s="112">
        <v>412900</v>
      </c>
      <c r="B2289" s="117" t="s">
        <v>314</v>
      </c>
      <c r="C2289" s="114">
        <v>500</v>
      </c>
      <c r="D2289" s="122">
        <v>0</v>
      </c>
    </row>
    <row r="2290" spans="1:4" s="94" customFormat="1" x14ac:dyDescent="0.2">
      <c r="A2290" s="112">
        <v>412900</v>
      </c>
      <c r="B2290" s="117" t="s">
        <v>315</v>
      </c>
      <c r="C2290" s="114">
        <v>8000</v>
      </c>
      <c r="D2290" s="122">
        <v>0</v>
      </c>
    </row>
    <row r="2291" spans="1:4" s="94" customFormat="1" x14ac:dyDescent="0.2">
      <c r="A2291" s="112">
        <v>412900</v>
      </c>
      <c r="B2291" s="113" t="s">
        <v>297</v>
      </c>
      <c r="C2291" s="114">
        <v>0</v>
      </c>
      <c r="D2291" s="114">
        <v>145400</v>
      </c>
    </row>
    <row r="2292" spans="1:4" s="94" customFormat="1" x14ac:dyDescent="0.2">
      <c r="A2292" s="110">
        <v>510000</v>
      </c>
      <c r="B2292" s="115" t="s">
        <v>151</v>
      </c>
      <c r="C2292" s="109">
        <f>C2293+C2296</f>
        <v>215000</v>
      </c>
      <c r="D2292" s="109">
        <f>D2293+D2296</f>
        <v>863500</v>
      </c>
    </row>
    <row r="2293" spans="1:4" s="94" customFormat="1" x14ac:dyDescent="0.2">
      <c r="A2293" s="110">
        <v>511000</v>
      </c>
      <c r="B2293" s="115" t="s">
        <v>152</v>
      </c>
      <c r="C2293" s="109">
        <f>SUM(C2294:C2295)</f>
        <v>45000</v>
      </c>
      <c r="D2293" s="109">
        <f>SUM(D2294:D2295)</f>
        <v>330000</v>
      </c>
    </row>
    <row r="2294" spans="1:4" s="94" customFormat="1" ht="40.5" x14ac:dyDescent="0.2">
      <c r="A2294" s="112">
        <v>511200</v>
      </c>
      <c r="B2294" s="113" t="s">
        <v>154</v>
      </c>
      <c r="C2294" s="114">
        <v>30000</v>
      </c>
      <c r="D2294" s="114">
        <v>300000</v>
      </c>
    </row>
    <row r="2295" spans="1:4" s="94" customFormat="1" x14ac:dyDescent="0.2">
      <c r="A2295" s="112">
        <v>511300</v>
      </c>
      <c r="B2295" s="113" t="s">
        <v>155</v>
      </c>
      <c r="C2295" s="114">
        <v>15000</v>
      </c>
      <c r="D2295" s="114">
        <v>30000</v>
      </c>
    </row>
    <row r="2296" spans="1:4" s="119" customFormat="1" x14ac:dyDescent="0.2">
      <c r="A2296" s="110">
        <v>516000</v>
      </c>
      <c r="B2296" s="115" t="s">
        <v>162</v>
      </c>
      <c r="C2296" s="109">
        <f t="shared" ref="C2296:D2296" si="490">C2297</f>
        <v>170000</v>
      </c>
      <c r="D2296" s="109">
        <f t="shared" si="490"/>
        <v>533500</v>
      </c>
    </row>
    <row r="2297" spans="1:4" s="94" customFormat="1" x14ac:dyDescent="0.2">
      <c r="A2297" s="112">
        <v>516100</v>
      </c>
      <c r="B2297" s="113" t="s">
        <v>162</v>
      </c>
      <c r="C2297" s="114">
        <v>170000</v>
      </c>
      <c r="D2297" s="114">
        <v>533500</v>
      </c>
    </row>
    <row r="2298" spans="1:4" s="119" customFormat="1" ht="40.5" x14ac:dyDescent="0.2">
      <c r="A2298" s="110">
        <v>580000</v>
      </c>
      <c r="B2298" s="115" t="s">
        <v>164</v>
      </c>
      <c r="C2298" s="109">
        <f t="shared" ref="C2298:C2299" si="491">C2299</f>
        <v>55000</v>
      </c>
      <c r="D2298" s="109">
        <f t="shared" ref="D2298:D2299" si="492">D2299</f>
        <v>0</v>
      </c>
    </row>
    <row r="2299" spans="1:4" s="119" customFormat="1" ht="40.5" x14ac:dyDescent="0.2">
      <c r="A2299" s="110">
        <v>581000</v>
      </c>
      <c r="B2299" s="115" t="s">
        <v>165</v>
      </c>
      <c r="C2299" s="109">
        <f t="shared" si="491"/>
        <v>55000</v>
      </c>
      <c r="D2299" s="109">
        <f t="shared" si="492"/>
        <v>0</v>
      </c>
    </row>
    <row r="2300" spans="1:4" s="94" customFormat="1" ht="40.5" x14ac:dyDescent="0.2">
      <c r="A2300" s="112">
        <v>581200</v>
      </c>
      <c r="B2300" s="113" t="s">
        <v>166</v>
      </c>
      <c r="C2300" s="114">
        <v>55000</v>
      </c>
      <c r="D2300" s="122">
        <v>0</v>
      </c>
    </row>
    <row r="2301" spans="1:4" s="119" customFormat="1" x14ac:dyDescent="0.2">
      <c r="A2301" s="110">
        <v>630000</v>
      </c>
      <c r="B2301" s="115" t="s">
        <v>190</v>
      </c>
      <c r="C2301" s="109">
        <f>C2304+C2302</f>
        <v>10000</v>
      </c>
      <c r="D2301" s="109">
        <f>D2304+D2302</f>
        <v>184000</v>
      </c>
    </row>
    <row r="2302" spans="1:4" s="119" customFormat="1" x14ac:dyDescent="0.2">
      <c r="A2302" s="110">
        <v>631000</v>
      </c>
      <c r="B2302" s="115" t="s">
        <v>125</v>
      </c>
      <c r="C2302" s="109">
        <f>0</f>
        <v>0</v>
      </c>
      <c r="D2302" s="109">
        <f>0+D2303</f>
        <v>184000</v>
      </c>
    </row>
    <row r="2303" spans="1:4" s="94" customFormat="1" x14ac:dyDescent="0.2">
      <c r="A2303" s="120">
        <v>631100</v>
      </c>
      <c r="B2303" s="113" t="s">
        <v>192</v>
      </c>
      <c r="C2303" s="114">
        <v>0</v>
      </c>
      <c r="D2303" s="114">
        <v>184000</v>
      </c>
    </row>
    <row r="2304" spans="1:4" s="119" customFormat="1" x14ac:dyDescent="0.2">
      <c r="A2304" s="110">
        <v>638000</v>
      </c>
      <c r="B2304" s="115" t="s">
        <v>126</v>
      </c>
      <c r="C2304" s="109">
        <f t="shared" ref="C2304:D2304" si="493">C2305</f>
        <v>10000</v>
      </c>
      <c r="D2304" s="109">
        <f t="shared" si="493"/>
        <v>0</v>
      </c>
    </row>
    <row r="2305" spans="1:4" s="94" customFormat="1" x14ac:dyDescent="0.2">
      <c r="A2305" s="112">
        <v>638100</v>
      </c>
      <c r="B2305" s="113" t="s">
        <v>195</v>
      </c>
      <c r="C2305" s="114">
        <v>10000</v>
      </c>
      <c r="D2305" s="122">
        <v>0</v>
      </c>
    </row>
    <row r="2306" spans="1:4" s="94" customFormat="1" x14ac:dyDescent="0.2">
      <c r="A2306" s="153"/>
      <c r="B2306" s="147" t="s">
        <v>229</v>
      </c>
      <c r="C2306" s="151">
        <f>C2274+C2292+C2301+C2298</f>
        <v>5302900</v>
      </c>
      <c r="D2306" s="151">
        <f>D2274+D2292+D2301+D2298</f>
        <v>1518800</v>
      </c>
    </row>
    <row r="2307" spans="1:4" s="94" customFormat="1" x14ac:dyDescent="0.2">
      <c r="A2307" s="130"/>
      <c r="B2307" s="108"/>
      <c r="C2307" s="131"/>
      <c r="D2307" s="131"/>
    </row>
    <row r="2308" spans="1:4" s="94" customFormat="1" x14ac:dyDescent="0.2">
      <c r="A2308" s="107"/>
      <c r="B2308" s="108"/>
      <c r="C2308" s="114"/>
      <c r="D2308" s="114"/>
    </row>
    <row r="2309" spans="1:4" s="94" customFormat="1" x14ac:dyDescent="0.2">
      <c r="A2309" s="112" t="s">
        <v>625</v>
      </c>
      <c r="B2309" s="115"/>
      <c r="C2309" s="114"/>
      <c r="D2309" s="114"/>
    </row>
    <row r="2310" spans="1:4" s="94" customFormat="1" x14ac:dyDescent="0.2">
      <c r="A2310" s="112" t="s">
        <v>242</v>
      </c>
      <c r="B2310" s="115"/>
      <c r="C2310" s="114"/>
      <c r="D2310" s="114"/>
    </row>
    <row r="2311" spans="1:4" s="94" customFormat="1" x14ac:dyDescent="0.2">
      <c r="A2311" s="112" t="s">
        <v>385</v>
      </c>
      <c r="B2311" s="115"/>
      <c r="C2311" s="114"/>
      <c r="D2311" s="114"/>
    </row>
    <row r="2312" spans="1:4" s="94" customFormat="1" x14ac:dyDescent="0.2">
      <c r="A2312" s="112" t="s">
        <v>529</v>
      </c>
      <c r="B2312" s="115"/>
      <c r="C2312" s="114"/>
      <c r="D2312" s="114"/>
    </row>
    <row r="2313" spans="1:4" s="94" customFormat="1" x14ac:dyDescent="0.2">
      <c r="A2313" s="112"/>
      <c r="B2313" s="143"/>
      <c r="C2313" s="131"/>
      <c r="D2313" s="131"/>
    </row>
    <row r="2314" spans="1:4" s="94" customFormat="1" x14ac:dyDescent="0.2">
      <c r="A2314" s="110">
        <v>410000</v>
      </c>
      <c r="B2314" s="111" t="s">
        <v>87</v>
      </c>
      <c r="C2314" s="109">
        <f>C2315+C2320+0+0+C2331</f>
        <v>2522500</v>
      </c>
      <c r="D2314" s="109">
        <f>D2315+D2320+0+0+D2331</f>
        <v>45100</v>
      </c>
    </row>
    <row r="2315" spans="1:4" s="94" customFormat="1" x14ac:dyDescent="0.2">
      <c r="A2315" s="110">
        <v>411000</v>
      </c>
      <c r="B2315" s="111" t="s">
        <v>200</v>
      </c>
      <c r="C2315" s="109">
        <f t="shared" ref="C2315" si="494">SUM(C2316:C2319)</f>
        <v>2343000</v>
      </c>
      <c r="D2315" s="109">
        <f t="shared" ref="D2315" si="495">SUM(D2316:D2319)</f>
        <v>0</v>
      </c>
    </row>
    <row r="2316" spans="1:4" s="94" customFormat="1" x14ac:dyDescent="0.2">
      <c r="A2316" s="112">
        <v>411100</v>
      </c>
      <c r="B2316" s="113" t="s">
        <v>88</v>
      </c>
      <c r="C2316" s="114">
        <v>2250000</v>
      </c>
      <c r="D2316" s="122">
        <v>0</v>
      </c>
    </row>
    <row r="2317" spans="1:4" s="94" customFormat="1" ht="40.5" x14ac:dyDescent="0.2">
      <c r="A2317" s="112">
        <v>411200</v>
      </c>
      <c r="B2317" s="113" t="s">
        <v>213</v>
      </c>
      <c r="C2317" s="114">
        <v>55000</v>
      </c>
      <c r="D2317" s="122">
        <v>0</v>
      </c>
    </row>
    <row r="2318" spans="1:4" s="94" customFormat="1" ht="40.5" x14ac:dyDescent="0.2">
      <c r="A2318" s="112">
        <v>411300</v>
      </c>
      <c r="B2318" s="113" t="s">
        <v>89</v>
      </c>
      <c r="C2318" s="114">
        <v>8000</v>
      </c>
      <c r="D2318" s="122">
        <v>0</v>
      </c>
    </row>
    <row r="2319" spans="1:4" s="94" customFormat="1" x14ac:dyDescent="0.2">
      <c r="A2319" s="112">
        <v>411400</v>
      </c>
      <c r="B2319" s="113" t="s">
        <v>90</v>
      </c>
      <c r="C2319" s="114">
        <v>30000</v>
      </c>
      <c r="D2319" s="122">
        <v>0</v>
      </c>
    </row>
    <row r="2320" spans="1:4" s="94" customFormat="1" x14ac:dyDescent="0.2">
      <c r="A2320" s="110">
        <v>412000</v>
      </c>
      <c r="B2320" s="115" t="s">
        <v>205</v>
      </c>
      <c r="C2320" s="109">
        <f>SUM(C2321:C2330)</f>
        <v>160000</v>
      </c>
      <c r="D2320" s="109">
        <f>SUM(D2321:D2330)</f>
        <v>35100</v>
      </c>
    </row>
    <row r="2321" spans="1:4" s="94" customFormat="1" ht="40.5" x14ac:dyDescent="0.2">
      <c r="A2321" s="112">
        <v>412200</v>
      </c>
      <c r="B2321" s="113" t="s">
        <v>214</v>
      </c>
      <c r="C2321" s="114">
        <v>86000</v>
      </c>
      <c r="D2321" s="114">
        <v>6100</v>
      </c>
    </row>
    <row r="2322" spans="1:4" s="94" customFormat="1" x14ac:dyDescent="0.2">
      <c r="A2322" s="112">
        <v>412300</v>
      </c>
      <c r="B2322" s="113" t="s">
        <v>92</v>
      </c>
      <c r="C2322" s="114">
        <v>9000</v>
      </c>
      <c r="D2322" s="114">
        <v>4000</v>
      </c>
    </row>
    <row r="2323" spans="1:4" s="94" customFormat="1" x14ac:dyDescent="0.2">
      <c r="A2323" s="112">
        <v>412400</v>
      </c>
      <c r="B2323" s="113" t="s">
        <v>93</v>
      </c>
      <c r="C2323" s="114">
        <v>9000</v>
      </c>
      <c r="D2323" s="114">
        <v>3000</v>
      </c>
    </row>
    <row r="2324" spans="1:4" s="94" customFormat="1" x14ac:dyDescent="0.2">
      <c r="A2324" s="112">
        <v>412500</v>
      </c>
      <c r="B2324" s="113" t="s">
        <v>94</v>
      </c>
      <c r="C2324" s="114">
        <v>6000</v>
      </c>
      <c r="D2324" s="114">
        <v>4000</v>
      </c>
    </row>
    <row r="2325" spans="1:4" s="94" customFormat="1" x14ac:dyDescent="0.2">
      <c r="A2325" s="112">
        <v>412600</v>
      </c>
      <c r="B2325" s="113" t="s">
        <v>215</v>
      </c>
      <c r="C2325" s="114">
        <v>16000</v>
      </c>
      <c r="D2325" s="114">
        <v>5000</v>
      </c>
    </row>
    <row r="2326" spans="1:4" s="94" customFormat="1" x14ac:dyDescent="0.2">
      <c r="A2326" s="112">
        <v>412700</v>
      </c>
      <c r="B2326" s="113" t="s">
        <v>202</v>
      </c>
      <c r="C2326" s="114">
        <v>20000</v>
      </c>
      <c r="D2326" s="114">
        <v>8000</v>
      </c>
    </row>
    <row r="2327" spans="1:4" s="94" customFormat="1" x14ac:dyDescent="0.2">
      <c r="A2327" s="112">
        <v>412900</v>
      </c>
      <c r="B2327" s="117" t="s">
        <v>295</v>
      </c>
      <c r="C2327" s="114">
        <v>9000</v>
      </c>
      <c r="D2327" s="122">
        <v>0</v>
      </c>
    </row>
    <row r="2328" spans="1:4" s="94" customFormat="1" x14ac:dyDescent="0.2">
      <c r="A2328" s="112">
        <v>412900</v>
      </c>
      <c r="B2328" s="117" t="s">
        <v>314</v>
      </c>
      <c r="C2328" s="114">
        <v>1000</v>
      </c>
      <c r="D2328" s="114">
        <v>0</v>
      </c>
    </row>
    <row r="2329" spans="1:4" s="94" customFormat="1" x14ac:dyDescent="0.2">
      <c r="A2329" s="112">
        <v>412900</v>
      </c>
      <c r="B2329" s="117" t="s">
        <v>315</v>
      </c>
      <c r="C2329" s="114">
        <v>4000</v>
      </c>
      <c r="D2329" s="114">
        <v>0</v>
      </c>
    </row>
    <row r="2330" spans="1:4" s="94" customFormat="1" x14ac:dyDescent="0.2">
      <c r="A2330" s="112">
        <v>412900</v>
      </c>
      <c r="B2330" s="117" t="s">
        <v>297</v>
      </c>
      <c r="C2330" s="114">
        <v>0</v>
      </c>
      <c r="D2330" s="114">
        <v>5000</v>
      </c>
    </row>
    <row r="2331" spans="1:4" s="119" customFormat="1" ht="40.5" x14ac:dyDescent="0.2">
      <c r="A2331" s="110">
        <v>418000</v>
      </c>
      <c r="B2331" s="115" t="s">
        <v>209</v>
      </c>
      <c r="C2331" s="109">
        <f t="shared" ref="C2331" si="496">C2332+C2333</f>
        <v>19500</v>
      </c>
      <c r="D2331" s="109">
        <f t="shared" ref="D2331" si="497">D2332+D2333</f>
        <v>10000</v>
      </c>
    </row>
    <row r="2332" spans="1:4" s="94" customFormat="1" x14ac:dyDescent="0.2">
      <c r="A2332" s="112">
        <v>418200</v>
      </c>
      <c r="B2332" s="113" t="s">
        <v>145</v>
      </c>
      <c r="C2332" s="114">
        <v>10000</v>
      </c>
      <c r="D2332" s="114">
        <v>0</v>
      </c>
    </row>
    <row r="2333" spans="1:4" s="94" customFormat="1" x14ac:dyDescent="0.2">
      <c r="A2333" s="112">
        <v>418400</v>
      </c>
      <c r="B2333" s="113" t="s">
        <v>146</v>
      </c>
      <c r="C2333" s="114">
        <v>9500</v>
      </c>
      <c r="D2333" s="114">
        <v>10000</v>
      </c>
    </row>
    <row r="2334" spans="1:4" s="94" customFormat="1" x14ac:dyDescent="0.2">
      <c r="A2334" s="110">
        <v>510000</v>
      </c>
      <c r="B2334" s="115" t="s">
        <v>151</v>
      </c>
      <c r="C2334" s="109">
        <f t="shared" ref="C2334" si="498">C2335+C2339</f>
        <v>180000</v>
      </c>
      <c r="D2334" s="109">
        <f t="shared" ref="D2334" si="499">D2335+D2339</f>
        <v>54000</v>
      </c>
    </row>
    <row r="2335" spans="1:4" s="94" customFormat="1" x14ac:dyDescent="0.2">
      <c r="A2335" s="110">
        <v>511000</v>
      </c>
      <c r="B2335" s="115" t="s">
        <v>152</v>
      </c>
      <c r="C2335" s="109">
        <f t="shared" ref="C2335" si="500">SUM(C2336:C2337)</f>
        <v>60000</v>
      </c>
      <c r="D2335" s="109">
        <f>SUM(D2336:D2338)</f>
        <v>4000</v>
      </c>
    </row>
    <row r="2336" spans="1:4" s="94" customFormat="1" ht="40.5" x14ac:dyDescent="0.2">
      <c r="A2336" s="112">
        <v>511200</v>
      </c>
      <c r="B2336" s="113" t="s">
        <v>154</v>
      </c>
      <c r="C2336" s="114">
        <v>50000</v>
      </c>
      <c r="D2336" s="114">
        <v>0</v>
      </c>
    </row>
    <row r="2337" spans="1:4" s="94" customFormat="1" x14ac:dyDescent="0.2">
      <c r="A2337" s="112">
        <v>511300</v>
      </c>
      <c r="B2337" s="113" t="s">
        <v>155</v>
      </c>
      <c r="C2337" s="114">
        <v>10000</v>
      </c>
      <c r="D2337" s="114">
        <v>0</v>
      </c>
    </row>
    <row r="2338" spans="1:4" s="94" customFormat="1" x14ac:dyDescent="0.2">
      <c r="A2338" s="112">
        <v>511500</v>
      </c>
      <c r="B2338" s="113" t="s">
        <v>221</v>
      </c>
      <c r="C2338" s="114">
        <v>0</v>
      </c>
      <c r="D2338" s="114">
        <v>4000</v>
      </c>
    </row>
    <row r="2339" spans="1:4" s="119" customFormat="1" x14ac:dyDescent="0.2">
      <c r="A2339" s="110">
        <v>516000</v>
      </c>
      <c r="B2339" s="115" t="s">
        <v>162</v>
      </c>
      <c r="C2339" s="109">
        <f t="shared" ref="C2339:D2339" si="501">C2340</f>
        <v>120000</v>
      </c>
      <c r="D2339" s="109">
        <f t="shared" si="501"/>
        <v>50000</v>
      </c>
    </row>
    <row r="2340" spans="1:4" s="94" customFormat="1" x14ac:dyDescent="0.2">
      <c r="A2340" s="112">
        <v>516100</v>
      </c>
      <c r="B2340" s="113" t="s">
        <v>162</v>
      </c>
      <c r="C2340" s="114">
        <v>120000</v>
      </c>
      <c r="D2340" s="114">
        <v>50000</v>
      </c>
    </row>
    <row r="2341" spans="1:4" s="119" customFormat="1" ht="40.5" x14ac:dyDescent="0.2">
      <c r="A2341" s="110">
        <v>580000</v>
      </c>
      <c r="B2341" s="115" t="s">
        <v>164</v>
      </c>
      <c r="C2341" s="109">
        <f t="shared" ref="C2341:C2342" si="502">C2342</f>
        <v>20000</v>
      </c>
      <c r="D2341" s="109">
        <f t="shared" ref="D2341:D2342" si="503">D2342</f>
        <v>0</v>
      </c>
    </row>
    <row r="2342" spans="1:4" s="119" customFormat="1" ht="40.5" x14ac:dyDescent="0.2">
      <c r="A2342" s="110">
        <v>581000</v>
      </c>
      <c r="B2342" s="115" t="s">
        <v>165</v>
      </c>
      <c r="C2342" s="109">
        <f t="shared" si="502"/>
        <v>20000</v>
      </c>
      <c r="D2342" s="109">
        <f t="shared" si="503"/>
        <v>0</v>
      </c>
    </row>
    <row r="2343" spans="1:4" s="94" customFormat="1" ht="40.5" x14ac:dyDescent="0.2">
      <c r="A2343" s="112">
        <v>581200</v>
      </c>
      <c r="B2343" s="113" t="s">
        <v>166</v>
      </c>
      <c r="C2343" s="114">
        <v>20000</v>
      </c>
      <c r="D2343" s="114">
        <v>0</v>
      </c>
    </row>
    <row r="2344" spans="1:4" s="119" customFormat="1" x14ac:dyDescent="0.2">
      <c r="A2344" s="110">
        <v>630000</v>
      </c>
      <c r="B2344" s="115" t="s">
        <v>190</v>
      </c>
      <c r="C2344" s="109">
        <f>C2345+C2347</f>
        <v>0</v>
      </c>
      <c r="D2344" s="109">
        <f>D2345+D2347</f>
        <v>13900</v>
      </c>
    </row>
    <row r="2345" spans="1:4" s="119" customFormat="1" x14ac:dyDescent="0.2">
      <c r="A2345" s="110">
        <v>631000</v>
      </c>
      <c r="B2345" s="115" t="s">
        <v>125</v>
      </c>
      <c r="C2345" s="109">
        <f>0</f>
        <v>0</v>
      </c>
      <c r="D2345" s="109">
        <f>0+D2346</f>
        <v>13900</v>
      </c>
    </row>
    <row r="2346" spans="1:4" s="94" customFormat="1" x14ac:dyDescent="0.2">
      <c r="A2346" s="120">
        <v>631100</v>
      </c>
      <c r="B2346" s="113" t="s">
        <v>192</v>
      </c>
      <c r="C2346" s="114">
        <v>0</v>
      </c>
      <c r="D2346" s="114">
        <v>13900</v>
      </c>
    </row>
    <row r="2347" spans="1:4" s="119" customFormat="1" x14ac:dyDescent="0.2">
      <c r="A2347" s="110">
        <v>638000</v>
      </c>
      <c r="B2347" s="115" t="s">
        <v>126</v>
      </c>
      <c r="C2347" s="109">
        <f t="shared" ref="C2347:D2347" si="504">C2348</f>
        <v>0</v>
      </c>
      <c r="D2347" s="109">
        <f t="shared" si="504"/>
        <v>0</v>
      </c>
    </row>
    <row r="2348" spans="1:4" s="94" customFormat="1" x14ac:dyDescent="0.2">
      <c r="A2348" s="112">
        <v>638100</v>
      </c>
      <c r="B2348" s="113" t="s">
        <v>195</v>
      </c>
      <c r="C2348" s="114">
        <v>0</v>
      </c>
      <c r="D2348" s="114">
        <v>0</v>
      </c>
    </row>
    <row r="2349" spans="1:4" s="94" customFormat="1" x14ac:dyDescent="0.2">
      <c r="A2349" s="153"/>
      <c r="B2349" s="147" t="s">
        <v>229</v>
      </c>
      <c r="C2349" s="151">
        <f>C2314+C2334+C2341+C2344</f>
        <v>2722500</v>
      </c>
      <c r="D2349" s="151">
        <f>D2314+D2334+D2341+D2344</f>
        <v>113000</v>
      </c>
    </row>
    <row r="2350" spans="1:4" s="94" customFormat="1" x14ac:dyDescent="0.2">
      <c r="A2350" s="130"/>
      <c r="B2350" s="108"/>
      <c r="C2350" s="131"/>
      <c r="D2350" s="131"/>
    </row>
    <row r="2351" spans="1:4" s="94" customFormat="1" x14ac:dyDescent="0.2">
      <c r="A2351" s="107"/>
      <c r="B2351" s="108"/>
      <c r="C2351" s="114"/>
      <c r="D2351" s="114"/>
    </row>
    <row r="2352" spans="1:4" s="94" customFormat="1" x14ac:dyDescent="0.2">
      <c r="A2352" s="112" t="s">
        <v>626</v>
      </c>
      <c r="B2352" s="115"/>
      <c r="C2352" s="114"/>
      <c r="D2352" s="114"/>
    </row>
    <row r="2353" spans="1:4" s="94" customFormat="1" x14ac:dyDescent="0.2">
      <c r="A2353" s="112" t="s">
        <v>242</v>
      </c>
      <c r="B2353" s="115"/>
      <c r="C2353" s="114"/>
      <c r="D2353" s="114"/>
    </row>
    <row r="2354" spans="1:4" s="94" customFormat="1" x14ac:dyDescent="0.2">
      <c r="A2354" s="112" t="s">
        <v>386</v>
      </c>
      <c r="B2354" s="115"/>
      <c r="C2354" s="114"/>
      <c r="D2354" s="114"/>
    </row>
    <row r="2355" spans="1:4" s="94" customFormat="1" x14ac:dyDescent="0.2">
      <c r="A2355" s="112" t="s">
        <v>529</v>
      </c>
      <c r="B2355" s="115"/>
      <c r="C2355" s="114"/>
      <c r="D2355" s="114"/>
    </row>
    <row r="2356" spans="1:4" s="94" customFormat="1" x14ac:dyDescent="0.2">
      <c r="A2356" s="112"/>
      <c r="B2356" s="143"/>
      <c r="C2356" s="131"/>
      <c r="D2356" s="131"/>
    </row>
    <row r="2357" spans="1:4" s="94" customFormat="1" x14ac:dyDescent="0.2">
      <c r="A2357" s="110">
        <v>410000</v>
      </c>
      <c r="B2357" s="111" t="s">
        <v>87</v>
      </c>
      <c r="C2357" s="109">
        <f t="shared" ref="C2357" si="505">C2358+C2363</f>
        <v>9803000</v>
      </c>
      <c r="D2357" s="109">
        <f t="shared" ref="D2357" si="506">D2358+D2363</f>
        <v>0</v>
      </c>
    </row>
    <row r="2358" spans="1:4" s="94" customFormat="1" x14ac:dyDescent="0.2">
      <c r="A2358" s="110">
        <v>411000</v>
      </c>
      <c r="B2358" s="111" t="s">
        <v>200</v>
      </c>
      <c r="C2358" s="109">
        <f t="shared" ref="C2358" si="507">SUM(C2359:C2362)</f>
        <v>8591500</v>
      </c>
      <c r="D2358" s="109">
        <f t="shared" ref="D2358" si="508">SUM(D2359:D2362)</f>
        <v>0</v>
      </c>
    </row>
    <row r="2359" spans="1:4" s="94" customFormat="1" x14ac:dyDescent="0.2">
      <c r="A2359" s="112">
        <v>411100</v>
      </c>
      <c r="B2359" s="113" t="s">
        <v>88</v>
      </c>
      <c r="C2359" s="114">
        <v>7950000</v>
      </c>
      <c r="D2359" s="122">
        <v>0</v>
      </c>
    </row>
    <row r="2360" spans="1:4" s="94" customFormat="1" ht="40.5" x14ac:dyDescent="0.2">
      <c r="A2360" s="112">
        <v>411200</v>
      </c>
      <c r="B2360" s="113" t="s">
        <v>213</v>
      </c>
      <c r="C2360" s="114">
        <v>380000</v>
      </c>
      <c r="D2360" s="122">
        <v>0</v>
      </c>
    </row>
    <row r="2361" spans="1:4" s="94" customFormat="1" ht="40.5" x14ac:dyDescent="0.2">
      <c r="A2361" s="112">
        <v>411300</v>
      </c>
      <c r="B2361" s="113" t="s">
        <v>89</v>
      </c>
      <c r="C2361" s="114">
        <v>181500</v>
      </c>
      <c r="D2361" s="122">
        <v>0</v>
      </c>
    </row>
    <row r="2362" spans="1:4" s="94" customFormat="1" x14ac:dyDescent="0.2">
      <c r="A2362" s="112">
        <v>411400</v>
      </c>
      <c r="B2362" s="113" t="s">
        <v>90</v>
      </c>
      <c r="C2362" s="114">
        <v>80000</v>
      </c>
      <c r="D2362" s="122">
        <v>0</v>
      </c>
    </row>
    <row r="2363" spans="1:4" s="94" customFormat="1" x14ac:dyDescent="0.2">
      <c r="A2363" s="110">
        <v>412000</v>
      </c>
      <c r="B2363" s="115" t="s">
        <v>205</v>
      </c>
      <c r="C2363" s="109">
        <f>SUM(C2364:C2373)</f>
        <v>1211500</v>
      </c>
      <c r="D2363" s="109">
        <f>SUM(D2364:D2373)</f>
        <v>0</v>
      </c>
    </row>
    <row r="2364" spans="1:4" s="94" customFormat="1" ht="40.5" x14ac:dyDescent="0.2">
      <c r="A2364" s="112">
        <v>412200</v>
      </c>
      <c r="B2364" s="113" t="s">
        <v>214</v>
      </c>
      <c r="C2364" s="114">
        <v>715000</v>
      </c>
      <c r="D2364" s="122">
        <v>0</v>
      </c>
    </row>
    <row r="2365" spans="1:4" s="94" customFormat="1" x14ac:dyDescent="0.2">
      <c r="A2365" s="112">
        <v>412300</v>
      </c>
      <c r="B2365" s="113" t="s">
        <v>92</v>
      </c>
      <c r="C2365" s="114">
        <v>120000</v>
      </c>
      <c r="D2365" s="122">
        <v>0</v>
      </c>
    </row>
    <row r="2366" spans="1:4" s="94" customFormat="1" x14ac:dyDescent="0.2">
      <c r="A2366" s="112">
        <v>412500</v>
      </c>
      <c r="B2366" s="113" t="s">
        <v>94</v>
      </c>
      <c r="C2366" s="114">
        <v>22000</v>
      </c>
      <c r="D2366" s="122">
        <v>0</v>
      </c>
    </row>
    <row r="2367" spans="1:4" s="94" customFormat="1" x14ac:dyDescent="0.2">
      <c r="A2367" s="112">
        <v>412600</v>
      </c>
      <c r="B2367" s="113" t="s">
        <v>215</v>
      </c>
      <c r="C2367" s="114">
        <v>16000</v>
      </c>
      <c r="D2367" s="122">
        <v>0</v>
      </c>
    </row>
    <row r="2368" spans="1:4" s="94" customFormat="1" x14ac:dyDescent="0.2">
      <c r="A2368" s="112">
        <v>412700</v>
      </c>
      <c r="B2368" s="113" t="s">
        <v>202</v>
      </c>
      <c r="C2368" s="114">
        <v>320000</v>
      </c>
      <c r="D2368" s="122">
        <v>0</v>
      </c>
    </row>
    <row r="2369" spans="1:4" s="94" customFormat="1" x14ac:dyDescent="0.2">
      <c r="A2369" s="112">
        <v>412900</v>
      </c>
      <c r="B2369" s="117" t="s">
        <v>295</v>
      </c>
      <c r="C2369" s="114">
        <v>2000</v>
      </c>
      <c r="D2369" s="122">
        <v>0</v>
      </c>
    </row>
    <row r="2370" spans="1:4" s="94" customFormat="1" x14ac:dyDescent="0.2">
      <c r="A2370" s="112">
        <v>412900</v>
      </c>
      <c r="B2370" s="117" t="s">
        <v>313</v>
      </c>
      <c r="C2370" s="114">
        <v>1500</v>
      </c>
      <c r="D2370" s="122">
        <v>0</v>
      </c>
    </row>
    <row r="2371" spans="1:4" s="94" customFormat="1" x14ac:dyDescent="0.2">
      <c r="A2371" s="112">
        <v>412900</v>
      </c>
      <c r="B2371" s="117" t="s">
        <v>314</v>
      </c>
      <c r="C2371" s="114">
        <v>1000</v>
      </c>
      <c r="D2371" s="122">
        <v>0</v>
      </c>
    </row>
    <row r="2372" spans="1:4" s="94" customFormat="1" x14ac:dyDescent="0.2">
      <c r="A2372" s="112">
        <v>412900</v>
      </c>
      <c r="B2372" s="117" t="s">
        <v>315</v>
      </c>
      <c r="C2372" s="114">
        <v>14000</v>
      </c>
      <c r="D2372" s="122">
        <v>0</v>
      </c>
    </row>
    <row r="2373" spans="1:4" s="94" customFormat="1" x14ac:dyDescent="0.2">
      <c r="A2373" s="112">
        <v>412900</v>
      </c>
      <c r="B2373" s="117" t="s">
        <v>297</v>
      </c>
      <c r="C2373" s="114">
        <v>0</v>
      </c>
      <c r="D2373" s="122">
        <v>0</v>
      </c>
    </row>
    <row r="2374" spans="1:4" s="119" customFormat="1" x14ac:dyDescent="0.2">
      <c r="A2374" s="110">
        <v>510000</v>
      </c>
      <c r="B2374" s="115" t="s">
        <v>151</v>
      </c>
      <c r="C2374" s="109">
        <f t="shared" ref="C2374:D2374" si="509">C2375</f>
        <v>10000</v>
      </c>
      <c r="D2374" s="109">
        <f t="shared" si="509"/>
        <v>0</v>
      </c>
    </row>
    <row r="2375" spans="1:4" s="119" customFormat="1" x14ac:dyDescent="0.2">
      <c r="A2375" s="110">
        <v>511000</v>
      </c>
      <c r="B2375" s="115" t="s">
        <v>152</v>
      </c>
      <c r="C2375" s="109">
        <f>SUM(C2376:C2376)</f>
        <v>10000</v>
      </c>
      <c r="D2375" s="109">
        <f>SUM(D2376:D2376)</f>
        <v>0</v>
      </c>
    </row>
    <row r="2376" spans="1:4" s="94" customFormat="1" x14ac:dyDescent="0.2">
      <c r="A2376" s="112">
        <v>511300</v>
      </c>
      <c r="B2376" s="113" t="s">
        <v>155</v>
      </c>
      <c r="C2376" s="114">
        <v>10000</v>
      </c>
      <c r="D2376" s="122">
        <v>0</v>
      </c>
    </row>
    <row r="2377" spans="1:4" s="119" customFormat="1" x14ac:dyDescent="0.2">
      <c r="A2377" s="110">
        <v>630000</v>
      </c>
      <c r="B2377" s="115" t="s">
        <v>190</v>
      </c>
      <c r="C2377" s="109">
        <f t="shared" ref="C2377" si="510">C2378+C2381</f>
        <v>240000</v>
      </c>
      <c r="D2377" s="109">
        <f t="shared" ref="D2377" si="511">D2378+D2381</f>
        <v>3000000</v>
      </c>
    </row>
    <row r="2378" spans="1:4" s="119" customFormat="1" x14ac:dyDescent="0.2">
      <c r="A2378" s="110">
        <v>631000</v>
      </c>
      <c r="B2378" s="115" t="s">
        <v>125</v>
      </c>
      <c r="C2378" s="109">
        <f t="shared" ref="C2378" si="512">C2380</f>
        <v>0</v>
      </c>
      <c r="D2378" s="109">
        <f>D2380+D2379</f>
        <v>3000000</v>
      </c>
    </row>
    <row r="2379" spans="1:4" s="94" customFormat="1" x14ac:dyDescent="0.2">
      <c r="A2379" s="120">
        <v>631200</v>
      </c>
      <c r="B2379" s="113" t="s">
        <v>193</v>
      </c>
      <c r="C2379" s="114">
        <v>0</v>
      </c>
      <c r="D2379" s="114">
        <v>3000000</v>
      </c>
    </row>
    <row r="2380" spans="1:4" s="94" customFormat="1" x14ac:dyDescent="0.2">
      <c r="A2380" s="120">
        <v>631900</v>
      </c>
      <c r="B2380" s="113" t="s">
        <v>329</v>
      </c>
      <c r="C2380" s="114">
        <v>0</v>
      </c>
      <c r="D2380" s="122">
        <v>0</v>
      </c>
    </row>
    <row r="2381" spans="1:4" s="119" customFormat="1" x14ac:dyDescent="0.2">
      <c r="A2381" s="110">
        <v>638000</v>
      </c>
      <c r="B2381" s="115" t="s">
        <v>126</v>
      </c>
      <c r="C2381" s="109">
        <f t="shared" ref="C2381:D2381" si="513">C2382</f>
        <v>240000</v>
      </c>
      <c r="D2381" s="109">
        <f t="shared" si="513"/>
        <v>0</v>
      </c>
    </row>
    <row r="2382" spans="1:4" s="94" customFormat="1" x14ac:dyDescent="0.2">
      <c r="A2382" s="112">
        <v>638100</v>
      </c>
      <c r="B2382" s="113" t="s">
        <v>195</v>
      </c>
      <c r="C2382" s="114">
        <v>240000</v>
      </c>
      <c r="D2382" s="122">
        <v>0</v>
      </c>
    </row>
    <row r="2383" spans="1:4" s="94" customFormat="1" x14ac:dyDescent="0.2">
      <c r="A2383" s="153"/>
      <c r="B2383" s="147" t="s">
        <v>229</v>
      </c>
      <c r="C2383" s="151">
        <f>C2357+C2374+C2377</f>
        <v>10053000</v>
      </c>
      <c r="D2383" s="151">
        <f>D2357+D2374+D2377</f>
        <v>3000000</v>
      </c>
    </row>
    <row r="2384" spans="1:4" s="94" customFormat="1" x14ac:dyDescent="0.2">
      <c r="A2384" s="130"/>
      <c r="B2384" s="108"/>
      <c r="C2384" s="131"/>
      <c r="D2384" s="131"/>
    </row>
    <row r="2385" spans="1:4" s="94" customFormat="1" x14ac:dyDescent="0.2">
      <c r="A2385" s="107"/>
      <c r="B2385" s="108"/>
      <c r="C2385" s="114"/>
      <c r="D2385" s="114"/>
    </row>
    <row r="2386" spans="1:4" s="94" customFormat="1" x14ac:dyDescent="0.2">
      <c r="A2386" s="112" t="s">
        <v>627</v>
      </c>
      <c r="B2386" s="115"/>
      <c r="C2386" s="114"/>
      <c r="D2386" s="114"/>
    </row>
    <row r="2387" spans="1:4" s="94" customFormat="1" x14ac:dyDescent="0.2">
      <c r="A2387" s="112" t="s">
        <v>242</v>
      </c>
      <c r="B2387" s="115"/>
      <c r="C2387" s="114"/>
      <c r="D2387" s="114"/>
    </row>
    <row r="2388" spans="1:4" s="94" customFormat="1" x14ac:dyDescent="0.2">
      <c r="A2388" s="112" t="s">
        <v>387</v>
      </c>
      <c r="B2388" s="115"/>
      <c r="C2388" s="114"/>
      <c r="D2388" s="114"/>
    </row>
    <row r="2389" spans="1:4" s="94" customFormat="1" x14ac:dyDescent="0.2">
      <c r="A2389" s="112" t="s">
        <v>529</v>
      </c>
      <c r="B2389" s="115"/>
      <c r="C2389" s="114"/>
      <c r="D2389" s="114"/>
    </row>
    <row r="2390" spans="1:4" s="94" customFormat="1" x14ac:dyDescent="0.2">
      <c r="A2390" s="112"/>
      <c r="B2390" s="143"/>
      <c r="C2390" s="131"/>
      <c r="D2390" s="131"/>
    </row>
    <row r="2391" spans="1:4" s="94" customFormat="1" x14ac:dyDescent="0.2">
      <c r="A2391" s="110">
        <v>410000</v>
      </c>
      <c r="B2391" s="111" t="s">
        <v>87</v>
      </c>
      <c r="C2391" s="109">
        <f t="shared" ref="C2391" si="514">C2392+C2397</f>
        <v>1259200</v>
      </c>
      <c r="D2391" s="109">
        <f t="shared" ref="D2391" si="515">D2392+D2397</f>
        <v>0</v>
      </c>
    </row>
    <row r="2392" spans="1:4" s="94" customFormat="1" x14ac:dyDescent="0.2">
      <c r="A2392" s="110">
        <v>411000</v>
      </c>
      <c r="B2392" s="111" t="s">
        <v>200</v>
      </c>
      <c r="C2392" s="109">
        <f t="shared" ref="C2392" si="516">SUM(C2393:C2396)</f>
        <v>1084000</v>
      </c>
      <c r="D2392" s="109">
        <f t="shared" ref="D2392" si="517">SUM(D2393:D2396)</f>
        <v>0</v>
      </c>
    </row>
    <row r="2393" spans="1:4" s="94" customFormat="1" x14ac:dyDescent="0.2">
      <c r="A2393" s="112">
        <v>411100</v>
      </c>
      <c r="B2393" s="113" t="s">
        <v>88</v>
      </c>
      <c r="C2393" s="114">
        <v>992000</v>
      </c>
      <c r="D2393" s="122">
        <v>0</v>
      </c>
    </row>
    <row r="2394" spans="1:4" s="94" customFormat="1" ht="40.5" x14ac:dyDescent="0.2">
      <c r="A2394" s="112">
        <v>411200</v>
      </c>
      <c r="B2394" s="113" t="s">
        <v>213</v>
      </c>
      <c r="C2394" s="114">
        <v>50000</v>
      </c>
      <c r="D2394" s="122">
        <v>0</v>
      </c>
    </row>
    <row r="2395" spans="1:4" s="94" customFormat="1" ht="40.5" x14ac:dyDescent="0.2">
      <c r="A2395" s="112">
        <v>411300</v>
      </c>
      <c r="B2395" s="113" t="s">
        <v>89</v>
      </c>
      <c r="C2395" s="114">
        <v>21600</v>
      </c>
      <c r="D2395" s="122">
        <v>0</v>
      </c>
    </row>
    <row r="2396" spans="1:4" s="94" customFormat="1" x14ac:dyDescent="0.2">
      <c r="A2396" s="112">
        <v>411400</v>
      </c>
      <c r="B2396" s="113" t="s">
        <v>90</v>
      </c>
      <c r="C2396" s="114">
        <v>20400</v>
      </c>
      <c r="D2396" s="122">
        <v>0</v>
      </c>
    </row>
    <row r="2397" spans="1:4" s="94" customFormat="1" x14ac:dyDescent="0.2">
      <c r="A2397" s="110">
        <v>412000</v>
      </c>
      <c r="B2397" s="115" t="s">
        <v>205</v>
      </c>
      <c r="C2397" s="109">
        <f>SUM(C2398:C2403)</f>
        <v>175200</v>
      </c>
      <c r="D2397" s="109">
        <f>SUM(D2398:D2403)</f>
        <v>0</v>
      </c>
    </row>
    <row r="2398" spans="1:4" s="94" customFormat="1" ht="40.5" x14ac:dyDescent="0.2">
      <c r="A2398" s="112">
        <v>412200</v>
      </c>
      <c r="B2398" s="113" t="s">
        <v>214</v>
      </c>
      <c r="C2398" s="114">
        <v>92000</v>
      </c>
      <c r="D2398" s="122">
        <v>0</v>
      </c>
    </row>
    <row r="2399" spans="1:4" s="94" customFormat="1" x14ac:dyDescent="0.2">
      <c r="A2399" s="112">
        <v>412300</v>
      </c>
      <c r="B2399" s="113" t="s">
        <v>92</v>
      </c>
      <c r="C2399" s="114">
        <v>14700</v>
      </c>
      <c r="D2399" s="122">
        <v>0</v>
      </c>
    </row>
    <row r="2400" spans="1:4" s="94" customFormat="1" x14ac:dyDescent="0.2">
      <c r="A2400" s="112">
        <v>412500</v>
      </c>
      <c r="B2400" s="113" t="s">
        <v>94</v>
      </c>
      <c r="C2400" s="114">
        <v>1500</v>
      </c>
      <c r="D2400" s="122">
        <v>0</v>
      </c>
    </row>
    <row r="2401" spans="1:4" s="94" customFormat="1" x14ac:dyDescent="0.2">
      <c r="A2401" s="112">
        <v>412600</v>
      </c>
      <c r="B2401" s="113" t="s">
        <v>215</v>
      </c>
      <c r="C2401" s="114">
        <v>3000</v>
      </c>
      <c r="D2401" s="122">
        <v>0</v>
      </c>
    </row>
    <row r="2402" spans="1:4" s="94" customFormat="1" x14ac:dyDescent="0.2">
      <c r="A2402" s="112">
        <v>412700</v>
      </c>
      <c r="B2402" s="113" t="s">
        <v>202</v>
      </c>
      <c r="C2402" s="114">
        <v>60000</v>
      </c>
      <c r="D2402" s="122">
        <v>0</v>
      </c>
    </row>
    <row r="2403" spans="1:4" s="94" customFormat="1" x14ac:dyDescent="0.2">
      <c r="A2403" s="112">
        <v>412900</v>
      </c>
      <c r="B2403" s="117" t="s">
        <v>315</v>
      </c>
      <c r="C2403" s="114">
        <v>4000</v>
      </c>
      <c r="D2403" s="122">
        <v>0</v>
      </c>
    </row>
    <row r="2404" spans="1:4" s="119" customFormat="1" x14ac:dyDescent="0.2">
      <c r="A2404" s="110">
        <v>510000</v>
      </c>
      <c r="B2404" s="115" t="s">
        <v>151</v>
      </c>
      <c r="C2404" s="109">
        <f t="shared" ref="C2404:C2405" si="518">C2405</f>
        <v>6000</v>
      </c>
      <c r="D2404" s="109">
        <f t="shared" ref="D2404:D2405" si="519">D2405</f>
        <v>0</v>
      </c>
    </row>
    <row r="2405" spans="1:4" s="119" customFormat="1" x14ac:dyDescent="0.2">
      <c r="A2405" s="110">
        <v>511000</v>
      </c>
      <c r="B2405" s="115" t="s">
        <v>152</v>
      </c>
      <c r="C2405" s="109">
        <f t="shared" si="518"/>
        <v>6000</v>
      </c>
      <c r="D2405" s="109">
        <f t="shared" si="519"/>
        <v>0</v>
      </c>
    </row>
    <row r="2406" spans="1:4" s="94" customFormat="1" x14ac:dyDescent="0.2">
      <c r="A2406" s="112">
        <v>511300</v>
      </c>
      <c r="B2406" s="113" t="s">
        <v>155</v>
      </c>
      <c r="C2406" s="114">
        <v>6000</v>
      </c>
      <c r="D2406" s="122">
        <v>0</v>
      </c>
    </row>
    <row r="2407" spans="1:4" s="119" customFormat="1" x14ac:dyDescent="0.2">
      <c r="A2407" s="110">
        <v>630000</v>
      </c>
      <c r="B2407" s="115" t="s">
        <v>190</v>
      </c>
      <c r="C2407" s="109">
        <f t="shared" ref="C2407" si="520">C2408</f>
        <v>0</v>
      </c>
      <c r="D2407" s="109">
        <f t="shared" ref="D2407" si="521">D2408</f>
        <v>500000</v>
      </c>
    </row>
    <row r="2408" spans="1:4" s="119" customFormat="1" x14ac:dyDescent="0.2">
      <c r="A2408" s="110">
        <v>631000</v>
      </c>
      <c r="B2408" s="115" t="s">
        <v>125</v>
      </c>
      <c r="C2408" s="109">
        <f>0+C2409</f>
        <v>0</v>
      </c>
      <c r="D2408" s="109">
        <f>0+D2409</f>
        <v>500000</v>
      </c>
    </row>
    <row r="2409" spans="1:4" s="94" customFormat="1" x14ac:dyDescent="0.2">
      <c r="A2409" s="120">
        <v>631200</v>
      </c>
      <c r="B2409" s="113" t="s">
        <v>193</v>
      </c>
      <c r="C2409" s="114">
        <v>0</v>
      </c>
      <c r="D2409" s="114">
        <v>500000</v>
      </c>
    </row>
    <row r="2410" spans="1:4" s="94" customFormat="1" x14ac:dyDescent="0.2">
      <c r="A2410" s="153"/>
      <c r="B2410" s="147" t="s">
        <v>229</v>
      </c>
      <c r="C2410" s="151">
        <f>C2391+C2404+C2407</f>
        <v>1265200</v>
      </c>
      <c r="D2410" s="151">
        <f>D2391+D2404+D2407</f>
        <v>500000</v>
      </c>
    </row>
    <row r="2411" spans="1:4" s="94" customFormat="1" x14ac:dyDescent="0.2">
      <c r="A2411" s="130"/>
      <c r="B2411" s="108"/>
      <c r="C2411" s="114"/>
      <c r="D2411" s="114"/>
    </row>
    <row r="2412" spans="1:4" s="94" customFormat="1" x14ac:dyDescent="0.2">
      <c r="A2412" s="107"/>
      <c r="B2412" s="108"/>
      <c r="C2412" s="114"/>
      <c r="D2412" s="114"/>
    </row>
    <row r="2413" spans="1:4" s="94" customFormat="1" x14ac:dyDescent="0.2">
      <c r="A2413" s="112" t="s">
        <v>628</v>
      </c>
      <c r="B2413" s="115"/>
      <c r="C2413" s="114"/>
      <c r="D2413" s="114"/>
    </row>
    <row r="2414" spans="1:4" s="94" customFormat="1" x14ac:dyDescent="0.2">
      <c r="A2414" s="112" t="s">
        <v>242</v>
      </c>
      <c r="B2414" s="115"/>
      <c r="C2414" s="114"/>
      <c r="D2414" s="114"/>
    </row>
    <row r="2415" spans="1:4" s="94" customFormat="1" x14ac:dyDescent="0.2">
      <c r="A2415" s="112" t="s">
        <v>388</v>
      </c>
      <c r="B2415" s="115"/>
      <c r="C2415" s="114"/>
      <c r="D2415" s="114"/>
    </row>
    <row r="2416" spans="1:4" s="94" customFormat="1" x14ac:dyDescent="0.2">
      <c r="A2416" s="112" t="s">
        <v>529</v>
      </c>
      <c r="B2416" s="115"/>
      <c r="C2416" s="114"/>
      <c r="D2416" s="114"/>
    </row>
    <row r="2417" spans="1:4" s="94" customFormat="1" x14ac:dyDescent="0.2">
      <c r="A2417" s="112"/>
      <c r="B2417" s="143"/>
      <c r="C2417" s="131"/>
      <c r="D2417" s="131"/>
    </row>
    <row r="2418" spans="1:4" s="94" customFormat="1" x14ac:dyDescent="0.2">
      <c r="A2418" s="110">
        <v>410000</v>
      </c>
      <c r="B2418" s="111" t="s">
        <v>87</v>
      </c>
      <c r="C2418" s="109">
        <f t="shared" ref="C2418" si="522">C2419+C2424</f>
        <v>1188900</v>
      </c>
      <c r="D2418" s="109">
        <f t="shared" ref="D2418" si="523">D2419+D2424</f>
        <v>0</v>
      </c>
    </row>
    <row r="2419" spans="1:4" s="94" customFormat="1" x14ac:dyDescent="0.2">
      <c r="A2419" s="110">
        <v>411000</v>
      </c>
      <c r="B2419" s="111" t="s">
        <v>200</v>
      </c>
      <c r="C2419" s="109">
        <f t="shared" ref="C2419" si="524">SUM(C2420:C2423)</f>
        <v>965100</v>
      </c>
      <c r="D2419" s="109">
        <f t="shared" ref="D2419" si="525">SUM(D2420:D2423)</f>
        <v>0</v>
      </c>
    </row>
    <row r="2420" spans="1:4" s="94" customFormat="1" x14ac:dyDescent="0.2">
      <c r="A2420" s="112">
        <v>411100</v>
      </c>
      <c r="B2420" s="113" t="s">
        <v>88</v>
      </c>
      <c r="C2420" s="114">
        <v>872000</v>
      </c>
      <c r="D2420" s="122">
        <v>0</v>
      </c>
    </row>
    <row r="2421" spans="1:4" s="94" customFormat="1" ht="40.5" x14ac:dyDescent="0.2">
      <c r="A2421" s="112">
        <v>411200</v>
      </c>
      <c r="B2421" s="113" t="s">
        <v>213</v>
      </c>
      <c r="C2421" s="114">
        <v>45000</v>
      </c>
      <c r="D2421" s="122">
        <v>0</v>
      </c>
    </row>
    <row r="2422" spans="1:4" s="94" customFormat="1" ht="40.5" x14ac:dyDescent="0.2">
      <c r="A2422" s="112">
        <v>411300</v>
      </c>
      <c r="B2422" s="113" t="s">
        <v>89</v>
      </c>
      <c r="C2422" s="114">
        <v>22400</v>
      </c>
      <c r="D2422" s="122">
        <v>0</v>
      </c>
    </row>
    <row r="2423" spans="1:4" s="94" customFormat="1" x14ac:dyDescent="0.2">
      <c r="A2423" s="112">
        <v>411400</v>
      </c>
      <c r="B2423" s="113" t="s">
        <v>90</v>
      </c>
      <c r="C2423" s="114">
        <v>25700</v>
      </c>
      <c r="D2423" s="122">
        <v>0</v>
      </c>
    </row>
    <row r="2424" spans="1:4" s="94" customFormat="1" x14ac:dyDescent="0.2">
      <c r="A2424" s="110">
        <v>412000</v>
      </c>
      <c r="B2424" s="115" t="s">
        <v>205</v>
      </c>
      <c r="C2424" s="109">
        <f>SUM(C2425:C2432)</f>
        <v>223800</v>
      </c>
      <c r="D2424" s="109">
        <f>SUM(D2425:D2432)</f>
        <v>0</v>
      </c>
    </row>
    <row r="2425" spans="1:4" s="94" customFormat="1" ht="40.5" x14ac:dyDescent="0.2">
      <c r="A2425" s="112">
        <v>412200</v>
      </c>
      <c r="B2425" s="113" t="s">
        <v>214</v>
      </c>
      <c r="C2425" s="114">
        <v>137000</v>
      </c>
      <c r="D2425" s="122">
        <v>0</v>
      </c>
    </row>
    <row r="2426" spans="1:4" s="94" customFormat="1" x14ac:dyDescent="0.2">
      <c r="A2426" s="112">
        <v>412300</v>
      </c>
      <c r="B2426" s="113" t="s">
        <v>92</v>
      </c>
      <c r="C2426" s="114">
        <v>19000</v>
      </c>
      <c r="D2426" s="122">
        <v>0</v>
      </c>
    </row>
    <row r="2427" spans="1:4" s="94" customFormat="1" x14ac:dyDescent="0.2">
      <c r="A2427" s="112">
        <v>412500</v>
      </c>
      <c r="B2427" s="113" t="s">
        <v>94</v>
      </c>
      <c r="C2427" s="114">
        <v>3000</v>
      </c>
      <c r="D2427" s="122">
        <v>0</v>
      </c>
    </row>
    <row r="2428" spans="1:4" s="94" customFormat="1" x14ac:dyDescent="0.2">
      <c r="A2428" s="112">
        <v>412600</v>
      </c>
      <c r="B2428" s="113" t="s">
        <v>215</v>
      </c>
      <c r="C2428" s="114">
        <v>3000</v>
      </c>
      <c r="D2428" s="122">
        <v>0</v>
      </c>
    </row>
    <row r="2429" spans="1:4" s="94" customFormat="1" x14ac:dyDescent="0.2">
      <c r="A2429" s="112">
        <v>412700</v>
      </c>
      <c r="B2429" s="113" t="s">
        <v>202</v>
      </c>
      <c r="C2429" s="114">
        <v>55000</v>
      </c>
      <c r="D2429" s="122">
        <v>0</v>
      </c>
    </row>
    <row r="2430" spans="1:4" s="94" customFormat="1" x14ac:dyDescent="0.2">
      <c r="A2430" s="112">
        <v>412900</v>
      </c>
      <c r="B2430" s="117" t="s">
        <v>295</v>
      </c>
      <c r="C2430" s="114">
        <v>3900</v>
      </c>
      <c r="D2430" s="122">
        <v>0</v>
      </c>
    </row>
    <row r="2431" spans="1:4" s="94" customFormat="1" x14ac:dyDescent="0.2">
      <c r="A2431" s="112">
        <v>412900</v>
      </c>
      <c r="B2431" s="117" t="s">
        <v>314</v>
      </c>
      <c r="C2431" s="114">
        <v>1400</v>
      </c>
      <c r="D2431" s="122">
        <v>0</v>
      </c>
    </row>
    <row r="2432" spans="1:4" s="94" customFormat="1" x14ac:dyDescent="0.2">
      <c r="A2432" s="112">
        <v>412900</v>
      </c>
      <c r="B2432" s="117" t="s">
        <v>315</v>
      </c>
      <c r="C2432" s="114">
        <v>1500</v>
      </c>
      <c r="D2432" s="122">
        <v>0</v>
      </c>
    </row>
    <row r="2433" spans="1:4" s="119" customFormat="1" x14ac:dyDescent="0.2">
      <c r="A2433" s="110">
        <v>510000</v>
      </c>
      <c r="B2433" s="115" t="s">
        <v>151</v>
      </c>
      <c r="C2433" s="109">
        <f>C2434+C2437</f>
        <v>26000</v>
      </c>
      <c r="D2433" s="109">
        <f>D2434+D2437</f>
        <v>0</v>
      </c>
    </row>
    <row r="2434" spans="1:4" s="119" customFormat="1" x14ac:dyDescent="0.2">
      <c r="A2434" s="110">
        <v>511000</v>
      </c>
      <c r="B2434" s="115" t="s">
        <v>152</v>
      </c>
      <c r="C2434" s="109">
        <f>SUM(C2435:C2436)</f>
        <v>20000</v>
      </c>
      <c r="D2434" s="109">
        <f>SUM(D2435:D2436)</f>
        <v>0</v>
      </c>
    </row>
    <row r="2435" spans="1:4" s="94" customFormat="1" ht="40.5" x14ac:dyDescent="0.2">
      <c r="A2435" s="112">
        <v>511200</v>
      </c>
      <c r="B2435" s="113" t="s">
        <v>154</v>
      </c>
      <c r="C2435" s="114">
        <v>0</v>
      </c>
      <c r="D2435" s="122">
        <v>0</v>
      </c>
    </row>
    <row r="2436" spans="1:4" s="94" customFormat="1" x14ac:dyDescent="0.2">
      <c r="A2436" s="112">
        <v>511300</v>
      </c>
      <c r="B2436" s="113" t="s">
        <v>155</v>
      </c>
      <c r="C2436" s="114">
        <v>20000</v>
      </c>
      <c r="D2436" s="122">
        <v>0</v>
      </c>
    </row>
    <row r="2437" spans="1:4" s="119" customFormat="1" x14ac:dyDescent="0.2">
      <c r="A2437" s="110">
        <v>513000</v>
      </c>
      <c r="B2437" s="115" t="s">
        <v>160</v>
      </c>
      <c r="C2437" s="109">
        <f>C2438</f>
        <v>6000</v>
      </c>
      <c r="D2437" s="109">
        <f t="shared" ref="D2437" si="526">D2438</f>
        <v>0</v>
      </c>
    </row>
    <row r="2438" spans="1:4" s="94" customFormat="1" x14ac:dyDescent="0.2">
      <c r="A2438" s="112">
        <v>513700</v>
      </c>
      <c r="B2438" s="113" t="s">
        <v>337</v>
      </c>
      <c r="C2438" s="114">
        <v>6000</v>
      </c>
      <c r="D2438" s="122">
        <v>0</v>
      </c>
    </row>
    <row r="2439" spans="1:4" s="119" customFormat="1" x14ac:dyDescent="0.2">
      <c r="A2439" s="110">
        <v>630000</v>
      </c>
      <c r="B2439" s="115" t="s">
        <v>190</v>
      </c>
      <c r="C2439" s="109">
        <f>C2440+C2442</f>
        <v>16000</v>
      </c>
      <c r="D2439" s="109">
        <f>D2440+D2442</f>
        <v>1500000</v>
      </c>
    </row>
    <row r="2440" spans="1:4" s="119" customFormat="1" x14ac:dyDescent="0.2">
      <c r="A2440" s="110">
        <v>631000</v>
      </c>
      <c r="B2440" s="115" t="s">
        <v>125</v>
      </c>
      <c r="C2440" s="109">
        <f>0</f>
        <v>0</v>
      </c>
      <c r="D2440" s="109">
        <f>0+D2441</f>
        <v>1500000</v>
      </c>
    </row>
    <row r="2441" spans="1:4" s="94" customFormat="1" x14ac:dyDescent="0.2">
      <c r="A2441" s="120">
        <v>631200</v>
      </c>
      <c r="B2441" s="113" t="s">
        <v>193</v>
      </c>
      <c r="C2441" s="114">
        <v>0</v>
      </c>
      <c r="D2441" s="114">
        <v>1500000</v>
      </c>
    </row>
    <row r="2442" spans="1:4" s="119" customFormat="1" x14ac:dyDescent="0.2">
      <c r="A2442" s="110">
        <v>638000</v>
      </c>
      <c r="B2442" s="115" t="s">
        <v>126</v>
      </c>
      <c r="C2442" s="109">
        <f t="shared" ref="C2442:D2442" si="527">C2443</f>
        <v>16000</v>
      </c>
      <c r="D2442" s="109">
        <f t="shared" si="527"/>
        <v>0</v>
      </c>
    </row>
    <row r="2443" spans="1:4" s="94" customFormat="1" x14ac:dyDescent="0.2">
      <c r="A2443" s="112">
        <v>638100</v>
      </c>
      <c r="B2443" s="113" t="s">
        <v>195</v>
      </c>
      <c r="C2443" s="114">
        <v>16000</v>
      </c>
      <c r="D2443" s="122">
        <v>0</v>
      </c>
    </row>
    <row r="2444" spans="1:4" s="94" customFormat="1" x14ac:dyDescent="0.2">
      <c r="A2444" s="153"/>
      <c r="B2444" s="147" t="s">
        <v>229</v>
      </c>
      <c r="C2444" s="151">
        <f>C2418+C2433+C2439</f>
        <v>1230900</v>
      </c>
      <c r="D2444" s="151">
        <f>D2418+D2433+D2439</f>
        <v>1500000</v>
      </c>
    </row>
    <row r="2445" spans="1:4" s="94" customFormat="1" x14ac:dyDescent="0.2">
      <c r="A2445" s="130"/>
      <c r="B2445" s="108"/>
      <c r="C2445" s="131"/>
      <c r="D2445" s="131"/>
    </row>
    <row r="2446" spans="1:4" s="94" customFormat="1" x14ac:dyDescent="0.2">
      <c r="A2446" s="107"/>
      <c r="B2446" s="108"/>
      <c r="C2446" s="114"/>
      <c r="D2446" s="114"/>
    </row>
    <row r="2447" spans="1:4" s="94" customFormat="1" x14ac:dyDescent="0.2">
      <c r="A2447" s="112" t="s">
        <v>629</v>
      </c>
      <c r="B2447" s="115"/>
      <c r="C2447" s="114"/>
      <c r="D2447" s="114"/>
    </row>
    <row r="2448" spans="1:4" s="94" customFormat="1" x14ac:dyDescent="0.2">
      <c r="A2448" s="112" t="s">
        <v>242</v>
      </c>
      <c r="B2448" s="115"/>
      <c r="C2448" s="114"/>
      <c r="D2448" s="114"/>
    </row>
    <row r="2449" spans="1:4" s="94" customFormat="1" x14ac:dyDescent="0.2">
      <c r="A2449" s="112" t="s">
        <v>389</v>
      </c>
      <c r="B2449" s="115"/>
      <c r="C2449" s="114"/>
      <c r="D2449" s="114"/>
    </row>
    <row r="2450" spans="1:4" s="94" customFormat="1" x14ac:dyDescent="0.2">
      <c r="A2450" s="112" t="s">
        <v>529</v>
      </c>
      <c r="B2450" s="115"/>
      <c r="C2450" s="114"/>
      <c r="D2450" s="114"/>
    </row>
    <row r="2451" spans="1:4" s="94" customFormat="1" x14ac:dyDescent="0.2">
      <c r="A2451" s="112"/>
      <c r="B2451" s="143"/>
      <c r="C2451" s="131"/>
      <c r="D2451" s="131"/>
    </row>
    <row r="2452" spans="1:4" s="94" customFormat="1" x14ac:dyDescent="0.2">
      <c r="A2452" s="110">
        <v>410000</v>
      </c>
      <c r="B2452" s="111" t="s">
        <v>87</v>
      </c>
      <c r="C2452" s="109">
        <f t="shared" ref="C2452" si="528">C2453+C2458</f>
        <v>2203000</v>
      </c>
      <c r="D2452" s="109">
        <f t="shared" ref="D2452" si="529">D2453+D2458</f>
        <v>0</v>
      </c>
    </row>
    <row r="2453" spans="1:4" s="94" customFormat="1" x14ac:dyDescent="0.2">
      <c r="A2453" s="110">
        <v>411000</v>
      </c>
      <c r="B2453" s="111" t="s">
        <v>200</v>
      </c>
      <c r="C2453" s="109">
        <f t="shared" ref="C2453" si="530">SUM(C2454:C2457)</f>
        <v>1847000</v>
      </c>
      <c r="D2453" s="109">
        <f t="shared" ref="D2453" si="531">SUM(D2454:D2457)</f>
        <v>0</v>
      </c>
    </row>
    <row r="2454" spans="1:4" s="94" customFormat="1" x14ac:dyDescent="0.2">
      <c r="A2454" s="112">
        <v>411100</v>
      </c>
      <c r="B2454" s="113" t="s">
        <v>88</v>
      </c>
      <c r="C2454" s="114">
        <v>1732000</v>
      </c>
      <c r="D2454" s="122">
        <v>0</v>
      </c>
    </row>
    <row r="2455" spans="1:4" s="94" customFormat="1" ht="40.5" x14ac:dyDescent="0.2">
      <c r="A2455" s="112">
        <v>411200</v>
      </c>
      <c r="B2455" s="113" t="s">
        <v>213</v>
      </c>
      <c r="C2455" s="114">
        <v>75000</v>
      </c>
      <c r="D2455" s="122">
        <v>0</v>
      </c>
    </row>
    <row r="2456" spans="1:4" s="94" customFormat="1" ht="40.5" x14ac:dyDescent="0.2">
      <c r="A2456" s="112">
        <v>411300</v>
      </c>
      <c r="B2456" s="113" t="s">
        <v>89</v>
      </c>
      <c r="C2456" s="114">
        <v>5000</v>
      </c>
      <c r="D2456" s="122">
        <v>0</v>
      </c>
    </row>
    <row r="2457" spans="1:4" s="94" customFormat="1" x14ac:dyDescent="0.2">
      <c r="A2457" s="112">
        <v>411400</v>
      </c>
      <c r="B2457" s="113" t="s">
        <v>90</v>
      </c>
      <c r="C2457" s="114">
        <v>35000</v>
      </c>
      <c r="D2457" s="122">
        <v>0</v>
      </c>
    </row>
    <row r="2458" spans="1:4" s="94" customFormat="1" x14ac:dyDescent="0.2">
      <c r="A2458" s="110">
        <v>412000</v>
      </c>
      <c r="B2458" s="115" t="s">
        <v>205</v>
      </c>
      <c r="C2458" s="109">
        <f>SUM(C2459:C2468)</f>
        <v>356000</v>
      </c>
      <c r="D2458" s="109">
        <f>SUM(D2459:D2468)</f>
        <v>0</v>
      </c>
    </row>
    <row r="2459" spans="1:4" s="94" customFormat="1" ht="40.5" x14ac:dyDescent="0.2">
      <c r="A2459" s="112">
        <v>412200</v>
      </c>
      <c r="B2459" s="113" t="s">
        <v>214</v>
      </c>
      <c r="C2459" s="114">
        <v>180000</v>
      </c>
      <c r="D2459" s="122">
        <v>0</v>
      </c>
    </row>
    <row r="2460" spans="1:4" s="94" customFormat="1" x14ac:dyDescent="0.2">
      <c r="A2460" s="112">
        <v>412300</v>
      </c>
      <c r="B2460" s="113" t="s">
        <v>92</v>
      </c>
      <c r="C2460" s="114">
        <v>60000</v>
      </c>
      <c r="D2460" s="122">
        <v>0</v>
      </c>
    </row>
    <row r="2461" spans="1:4" s="94" customFormat="1" x14ac:dyDescent="0.2">
      <c r="A2461" s="112">
        <v>412500</v>
      </c>
      <c r="B2461" s="113" t="s">
        <v>94</v>
      </c>
      <c r="C2461" s="114">
        <v>8000</v>
      </c>
      <c r="D2461" s="122">
        <v>0</v>
      </c>
    </row>
    <row r="2462" spans="1:4" s="94" customFormat="1" x14ac:dyDescent="0.2">
      <c r="A2462" s="112">
        <v>412600</v>
      </c>
      <c r="B2462" s="113" t="s">
        <v>215</v>
      </c>
      <c r="C2462" s="114">
        <v>22000</v>
      </c>
      <c r="D2462" s="122">
        <v>0</v>
      </c>
    </row>
    <row r="2463" spans="1:4" s="94" customFormat="1" x14ac:dyDescent="0.2">
      <c r="A2463" s="112">
        <v>412700</v>
      </c>
      <c r="B2463" s="113" t="s">
        <v>202</v>
      </c>
      <c r="C2463" s="114">
        <v>75000</v>
      </c>
      <c r="D2463" s="122">
        <v>0</v>
      </c>
    </row>
    <row r="2464" spans="1:4" s="94" customFormat="1" x14ac:dyDescent="0.2">
      <c r="A2464" s="112">
        <v>412900</v>
      </c>
      <c r="B2464" s="117" t="s">
        <v>295</v>
      </c>
      <c r="C2464" s="114">
        <v>2000</v>
      </c>
      <c r="D2464" s="122">
        <v>0</v>
      </c>
    </row>
    <row r="2465" spans="1:4" s="94" customFormat="1" x14ac:dyDescent="0.2">
      <c r="A2465" s="112">
        <v>412900</v>
      </c>
      <c r="B2465" s="117" t="s">
        <v>313</v>
      </c>
      <c r="C2465" s="114">
        <v>400</v>
      </c>
      <c r="D2465" s="122">
        <v>0</v>
      </c>
    </row>
    <row r="2466" spans="1:4" s="94" customFormat="1" x14ac:dyDescent="0.2">
      <c r="A2466" s="112">
        <v>412900</v>
      </c>
      <c r="B2466" s="117" t="s">
        <v>314</v>
      </c>
      <c r="C2466" s="114">
        <v>5400</v>
      </c>
      <c r="D2466" s="122">
        <v>0</v>
      </c>
    </row>
    <row r="2467" spans="1:4" s="94" customFormat="1" x14ac:dyDescent="0.2">
      <c r="A2467" s="112">
        <v>412900</v>
      </c>
      <c r="B2467" s="117" t="s">
        <v>315</v>
      </c>
      <c r="C2467" s="114">
        <v>3000</v>
      </c>
      <c r="D2467" s="122">
        <v>0</v>
      </c>
    </row>
    <row r="2468" spans="1:4" s="94" customFormat="1" x14ac:dyDescent="0.2">
      <c r="A2468" s="112">
        <v>412900</v>
      </c>
      <c r="B2468" s="113" t="s">
        <v>297</v>
      </c>
      <c r="C2468" s="114">
        <v>200</v>
      </c>
      <c r="D2468" s="122">
        <v>0</v>
      </c>
    </row>
    <row r="2469" spans="1:4" s="119" customFormat="1" x14ac:dyDescent="0.2">
      <c r="A2469" s="110">
        <v>510000</v>
      </c>
      <c r="B2469" s="115" t="s">
        <v>151</v>
      </c>
      <c r="C2469" s="109">
        <f t="shared" ref="C2469:D2469" si="532">C2470</f>
        <v>12000</v>
      </c>
      <c r="D2469" s="109">
        <f t="shared" si="532"/>
        <v>0</v>
      </c>
    </row>
    <row r="2470" spans="1:4" s="119" customFormat="1" x14ac:dyDescent="0.2">
      <c r="A2470" s="110">
        <v>511000</v>
      </c>
      <c r="B2470" s="115" t="s">
        <v>152</v>
      </c>
      <c r="C2470" s="109">
        <f t="shared" ref="C2470" si="533">SUM(C2471:C2472)</f>
        <v>12000</v>
      </c>
      <c r="D2470" s="109">
        <f t="shared" ref="D2470" si="534">SUM(D2471:D2472)</f>
        <v>0</v>
      </c>
    </row>
    <row r="2471" spans="1:4" s="94" customFormat="1" ht="40.5" x14ac:dyDescent="0.2">
      <c r="A2471" s="112">
        <v>511200</v>
      </c>
      <c r="B2471" s="113" t="s">
        <v>154</v>
      </c>
      <c r="C2471" s="114">
        <v>7000</v>
      </c>
      <c r="D2471" s="122">
        <v>0</v>
      </c>
    </row>
    <row r="2472" spans="1:4" s="94" customFormat="1" x14ac:dyDescent="0.2">
      <c r="A2472" s="112">
        <v>511300</v>
      </c>
      <c r="B2472" s="113" t="s">
        <v>155</v>
      </c>
      <c r="C2472" s="114">
        <v>5000</v>
      </c>
      <c r="D2472" s="122">
        <v>0</v>
      </c>
    </row>
    <row r="2473" spans="1:4" s="119" customFormat="1" x14ac:dyDescent="0.2">
      <c r="A2473" s="110">
        <v>630000</v>
      </c>
      <c r="B2473" s="115" t="s">
        <v>190</v>
      </c>
      <c r="C2473" s="109">
        <f>C2474+C2476</f>
        <v>0</v>
      </c>
      <c r="D2473" s="109">
        <f>D2474+D2476</f>
        <v>450000</v>
      </c>
    </row>
    <row r="2474" spans="1:4" s="119" customFormat="1" x14ac:dyDescent="0.2">
      <c r="A2474" s="110">
        <v>631000</v>
      </c>
      <c r="B2474" s="115" t="s">
        <v>125</v>
      </c>
      <c r="C2474" s="109">
        <f>0</f>
        <v>0</v>
      </c>
      <c r="D2474" s="109">
        <f>0+D2475</f>
        <v>450000</v>
      </c>
    </row>
    <row r="2475" spans="1:4" s="94" customFormat="1" x14ac:dyDescent="0.2">
      <c r="A2475" s="120">
        <v>631200</v>
      </c>
      <c r="B2475" s="113" t="s">
        <v>193</v>
      </c>
      <c r="C2475" s="114">
        <v>0</v>
      </c>
      <c r="D2475" s="114">
        <v>450000</v>
      </c>
    </row>
    <row r="2476" spans="1:4" s="119" customFormat="1" x14ac:dyDescent="0.2">
      <c r="A2476" s="110">
        <v>638000</v>
      </c>
      <c r="B2476" s="115" t="s">
        <v>126</v>
      </c>
      <c r="C2476" s="109">
        <f t="shared" ref="C2476:D2476" si="535">C2477</f>
        <v>0</v>
      </c>
      <c r="D2476" s="109">
        <f t="shared" si="535"/>
        <v>0</v>
      </c>
    </row>
    <row r="2477" spans="1:4" s="94" customFormat="1" x14ac:dyDescent="0.2">
      <c r="A2477" s="112">
        <v>638100</v>
      </c>
      <c r="B2477" s="113" t="s">
        <v>195</v>
      </c>
      <c r="C2477" s="114">
        <v>0</v>
      </c>
      <c r="D2477" s="122">
        <v>0</v>
      </c>
    </row>
    <row r="2478" spans="1:4" s="94" customFormat="1" x14ac:dyDescent="0.2">
      <c r="A2478" s="153"/>
      <c r="B2478" s="147" t="s">
        <v>229</v>
      </c>
      <c r="C2478" s="151">
        <f>C2452+C2469+C2473</f>
        <v>2215000</v>
      </c>
      <c r="D2478" s="151">
        <f>D2452+D2469+D2473</f>
        <v>450000</v>
      </c>
    </row>
    <row r="2479" spans="1:4" s="94" customFormat="1" x14ac:dyDescent="0.2">
      <c r="A2479" s="130"/>
      <c r="B2479" s="108"/>
      <c r="C2479" s="131"/>
      <c r="D2479" s="131"/>
    </row>
    <row r="2480" spans="1:4" s="94" customFormat="1" x14ac:dyDescent="0.2">
      <c r="A2480" s="107"/>
      <c r="B2480" s="108"/>
      <c r="C2480" s="114"/>
      <c r="D2480" s="114"/>
    </row>
    <row r="2481" spans="1:4" s="94" customFormat="1" x14ac:dyDescent="0.2">
      <c r="A2481" s="112" t="s">
        <v>630</v>
      </c>
      <c r="B2481" s="115"/>
      <c r="C2481" s="114"/>
      <c r="D2481" s="114"/>
    </row>
    <row r="2482" spans="1:4" s="94" customFormat="1" x14ac:dyDescent="0.2">
      <c r="A2482" s="112" t="s">
        <v>242</v>
      </c>
      <c r="B2482" s="115"/>
      <c r="C2482" s="114"/>
      <c r="D2482" s="114"/>
    </row>
    <row r="2483" spans="1:4" s="94" customFormat="1" x14ac:dyDescent="0.2">
      <c r="A2483" s="112" t="s">
        <v>390</v>
      </c>
      <c r="B2483" s="115"/>
      <c r="C2483" s="114"/>
      <c r="D2483" s="114"/>
    </row>
    <row r="2484" spans="1:4" s="94" customFormat="1" x14ac:dyDescent="0.2">
      <c r="A2484" s="112" t="s">
        <v>529</v>
      </c>
      <c r="B2484" s="115"/>
      <c r="C2484" s="114"/>
      <c r="D2484" s="114"/>
    </row>
    <row r="2485" spans="1:4" s="94" customFormat="1" x14ac:dyDescent="0.2">
      <c r="A2485" s="112"/>
      <c r="B2485" s="143"/>
      <c r="C2485" s="131"/>
      <c r="D2485" s="131"/>
    </row>
    <row r="2486" spans="1:4" s="94" customFormat="1" x14ac:dyDescent="0.2">
      <c r="A2486" s="110">
        <v>410000</v>
      </c>
      <c r="B2486" s="111" t="s">
        <v>87</v>
      </c>
      <c r="C2486" s="109">
        <f t="shared" ref="C2486" si="536">C2487+C2492</f>
        <v>2770900</v>
      </c>
      <c r="D2486" s="109">
        <f t="shared" ref="D2486" si="537">D2487+D2492</f>
        <v>0</v>
      </c>
    </row>
    <row r="2487" spans="1:4" s="94" customFormat="1" x14ac:dyDescent="0.2">
      <c r="A2487" s="110">
        <v>411000</v>
      </c>
      <c r="B2487" s="111" t="s">
        <v>200</v>
      </c>
      <c r="C2487" s="109">
        <f t="shared" ref="C2487" si="538">SUM(C2488:C2491)</f>
        <v>2358900</v>
      </c>
      <c r="D2487" s="109">
        <f t="shared" ref="D2487" si="539">SUM(D2488:D2491)</f>
        <v>0</v>
      </c>
    </row>
    <row r="2488" spans="1:4" s="94" customFormat="1" x14ac:dyDescent="0.2">
      <c r="A2488" s="112">
        <v>411100</v>
      </c>
      <c r="B2488" s="113" t="s">
        <v>88</v>
      </c>
      <c r="C2488" s="114">
        <v>2183000</v>
      </c>
      <c r="D2488" s="122">
        <v>0</v>
      </c>
    </row>
    <row r="2489" spans="1:4" s="94" customFormat="1" ht="40.5" x14ac:dyDescent="0.2">
      <c r="A2489" s="112">
        <v>411200</v>
      </c>
      <c r="B2489" s="113" t="s">
        <v>213</v>
      </c>
      <c r="C2489" s="114">
        <v>130000</v>
      </c>
      <c r="D2489" s="122">
        <v>0</v>
      </c>
    </row>
    <row r="2490" spans="1:4" s="94" customFormat="1" ht="40.5" x14ac:dyDescent="0.2">
      <c r="A2490" s="112">
        <v>411300</v>
      </c>
      <c r="B2490" s="113" t="s">
        <v>89</v>
      </c>
      <c r="C2490" s="114">
        <v>25900</v>
      </c>
      <c r="D2490" s="122">
        <v>0</v>
      </c>
    </row>
    <row r="2491" spans="1:4" s="94" customFormat="1" x14ac:dyDescent="0.2">
      <c r="A2491" s="112">
        <v>411400</v>
      </c>
      <c r="B2491" s="113" t="s">
        <v>90</v>
      </c>
      <c r="C2491" s="114">
        <v>20000</v>
      </c>
      <c r="D2491" s="122">
        <v>0</v>
      </c>
    </row>
    <row r="2492" spans="1:4" s="94" customFormat="1" x14ac:dyDescent="0.2">
      <c r="A2492" s="110">
        <v>412000</v>
      </c>
      <c r="B2492" s="115" t="s">
        <v>205</v>
      </c>
      <c r="C2492" s="109">
        <f>SUM(C2493:C2500)</f>
        <v>412000</v>
      </c>
      <c r="D2492" s="109">
        <f>SUM(D2493:D2500)</f>
        <v>0</v>
      </c>
    </row>
    <row r="2493" spans="1:4" s="94" customFormat="1" ht="40.5" x14ac:dyDescent="0.2">
      <c r="A2493" s="112">
        <v>412200</v>
      </c>
      <c r="B2493" s="113" t="s">
        <v>214</v>
      </c>
      <c r="C2493" s="114">
        <v>261000</v>
      </c>
      <c r="D2493" s="122">
        <v>0</v>
      </c>
    </row>
    <row r="2494" spans="1:4" s="94" customFormat="1" x14ac:dyDescent="0.2">
      <c r="A2494" s="112">
        <v>412300</v>
      </c>
      <c r="B2494" s="113" t="s">
        <v>92</v>
      </c>
      <c r="C2494" s="114">
        <v>51000</v>
      </c>
      <c r="D2494" s="122">
        <v>0</v>
      </c>
    </row>
    <row r="2495" spans="1:4" s="94" customFormat="1" x14ac:dyDescent="0.2">
      <c r="A2495" s="112">
        <v>412500</v>
      </c>
      <c r="B2495" s="113" t="s">
        <v>94</v>
      </c>
      <c r="C2495" s="114">
        <v>16000</v>
      </c>
      <c r="D2495" s="122">
        <v>0</v>
      </c>
    </row>
    <row r="2496" spans="1:4" s="94" customFormat="1" x14ac:dyDescent="0.2">
      <c r="A2496" s="112">
        <v>412600</v>
      </c>
      <c r="B2496" s="113" t="s">
        <v>215</v>
      </c>
      <c r="C2496" s="114">
        <v>5000</v>
      </c>
      <c r="D2496" s="122">
        <v>0</v>
      </c>
    </row>
    <row r="2497" spans="1:4" s="94" customFormat="1" x14ac:dyDescent="0.2">
      <c r="A2497" s="112">
        <v>412700</v>
      </c>
      <c r="B2497" s="113" t="s">
        <v>202</v>
      </c>
      <c r="C2497" s="114">
        <v>60000</v>
      </c>
      <c r="D2497" s="122">
        <v>0</v>
      </c>
    </row>
    <row r="2498" spans="1:4" s="94" customFormat="1" x14ac:dyDescent="0.2">
      <c r="A2498" s="112">
        <v>412900</v>
      </c>
      <c r="B2498" s="117" t="s">
        <v>295</v>
      </c>
      <c r="C2498" s="114">
        <v>8000</v>
      </c>
      <c r="D2498" s="122">
        <v>0</v>
      </c>
    </row>
    <row r="2499" spans="1:4" s="94" customFormat="1" x14ac:dyDescent="0.2">
      <c r="A2499" s="112">
        <v>412900</v>
      </c>
      <c r="B2499" s="117" t="s">
        <v>314</v>
      </c>
      <c r="C2499" s="114">
        <v>7000</v>
      </c>
      <c r="D2499" s="122">
        <v>0</v>
      </c>
    </row>
    <row r="2500" spans="1:4" s="94" customFormat="1" x14ac:dyDescent="0.2">
      <c r="A2500" s="112">
        <v>412900</v>
      </c>
      <c r="B2500" s="113" t="s">
        <v>315</v>
      </c>
      <c r="C2500" s="114">
        <v>3999.9999999999995</v>
      </c>
      <c r="D2500" s="122">
        <v>0</v>
      </c>
    </row>
    <row r="2501" spans="1:4" s="119" customFormat="1" x14ac:dyDescent="0.2">
      <c r="A2501" s="110">
        <v>510000</v>
      </c>
      <c r="B2501" s="115" t="s">
        <v>151</v>
      </c>
      <c r="C2501" s="109">
        <f t="shared" ref="C2501:C2502" si="540">C2502</f>
        <v>48000</v>
      </c>
      <c r="D2501" s="109">
        <f t="shared" ref="D2501:D2502" si="541">D2502</f>
        <v>0</v>
      </c>
    </row>
    <row r="2502" spans="1:4" s="119" customFormat="1" x14ac:dyDescent="0.2">
      <c r="A2502" s="110">
        <v>511000</v>
      </c>
      <c r="B2502" s="115" t="s">
        <v>152</v>
      </c>
      <c r="C2502" s="109">
        <f t="shared" si="540"/>
        <v>48000</v>
      </c>
      <c r="D2502" s="109">
        <f t="shared" si="541"/>
        <v>0</v>
      </c>
    </row>
    <row r="2503" spans="1:4" s="94" customFormat="1" x14ac:dyDescent="0.2">
      <c r="A2503" s="112">
        <v>511300</v>
      </c>
      <c r="B2503" s="113" t="s">
        <v>155</v>
      </c>
      <c r="C2503" s="114">
        <v>48000</v>
      </c>
      <c r="D2503" s="122">
        <v>0</v>
      </c>
    </row>
    <row r="2504" spans="1:4" s="119" customFormat="1" x14ac:dyDescent="0.2">
      <c r="A2504" s="110">
        <v>630000</v>
      </c>
      <c r="B2504" s="115" t="s">
        <v>190</v>
      </c>
      <c r="C2504" s="109">
        <f>C2505+C2507</f>
        <v>17200</v>
      </c>
      <c r="D2504" s="109">
        <f>D2505+D2507</f>
        <v>700000</v>
      </c>
    </row>
    <row r="2505" spans="1:4" s="119" customFormat="1" x14ac:dyDescent="0.2">
      <c r="A2505" s="110">
        <v>631000</v>
      </c>
      <c r="B2505" s="115" t="s">
        <v>125</v>
      </c>
      <c r="C2505" s="109">
        <f>0</f>
        <v>0</v>
      </c>
      <c r="D2505" s="109">
        <f>0+D2506</f>
        <v>700000</v>
      </c>
    </row>
    <row r="2506" spans="1:4" s="94" customFormat="1" x14ac:dyDescent="0.2">
      <c r="A2506" s="120">
        <v>631200</v>
      </c>
      <c r="B2506" s="113" t="s">
        <v>193</v>
      </c>
      <c r="C2506" s="114">
        <v>0</v>
      </c>
      <c r="D2506" s="114">
        <v>700000</v>
      </c>
    </row>
    <row r="2507" spans="1:4" s="119" customFormat="1" x14ac:dyDescent="0.2">
      <c r="A2507" s="110">
        <v>638000</v>
      </c>
      <c r="B2507" s="115" t="s">
        <v>126</v>
      </c>
      <c r="C2507" s="109">
        <f t="shared" ref="C2507:D2507" si="542">C2508</f>
        <v>17200</v>
      </c>
      <c r="D2507" s="109">
        <f t="shared" si="542"/>
        <v>0</v>
      </c>
    </row>
    <row r="2508" spans="1:4" s="94" customFormat="1" x14ac:dyDescent="0.2">
      <c r="A2508" s="112">
        <v>638100</v>
      </c>
      <c r="B2508" s="113" t="s">
        <v>195</v>
      </c>
      <c r="C2508" s="114">
        <v>17200</v>
      </c>
      <c r="D2508" s="122">
        <v>0</v>
      </c>
    </row>
    <row r="2509" spans="1:4" s="94" customFormat="1" x14ac:dyDescent="0.2">
      <c r="A2509" s="153"/>
      <c r="B2509" s="147" t="s">
        <v>229</v>
      </c>
      <c r="C2509" s="151">
        <f>C2486+C2501+C2504</f>
        <v>2836100</v>
      </c>
      <c r="D2509" s="151">
        <f>D2486+D2501+D2504</f>
        <v>700000</v>
      </c>
    </row>
    <row r="2510" spans="1:4" s="94" customFormat="1" x14ac:dyDescent="0.2">
      <c r="A2510" s="130"/>
      <c r="B2510" s="108"/>
      <c r="C2510" s="131"/>
      <c r="D2510" s="131"/>
    </row>
    <row r="2511" spans="1:4" s="94" customFormat="1" x14ac:dyDescent="0.2">
      <c r="A2511" s="107"/>
      <c r="B2511" s="108"/>
      <c r="C2511" s="114"/>
      <c r="D2511" s="114"/>
    </row>
    <row r="2512" spans="1:4" s="94" customFormat="1" x14ac:dyDescent="0.2">
      <c r="A2512" s="112" t="s">
        <v>631</v>
      </c>
      <c r="B2512" s="115"/>
      <c r="C2512" s="114"/>
      <c r="D2512" s="114"/>
    </row>
    <row r="2513" spans="1:4" s="94" customFormat="1" x14ac:dyDescent="0.2">
      <c r="A2513" s="112" t="s">
        <v>242</v>
      </c>
      <c r="B2513" s="115"/>
      <c r="C2513" s="114"/>
      <c r="D2513" s="114"/>
    </row>
    <row r="2514" spans="1:4" s="94" customFormat="1" x14ac:dyDescent="0.2">
      <c r="A2514" s="112" t="s">
        <v>391</v>
      </c>
      <c r="B2514" s="115"/>
      <c r="C2514" s="114"/>
      <c r="D2514" s="114"/>
    </row>
    <row r="2515" spans="1:4" s="94" customFormat="1" x14ac:dyDescent="0.2">
      <c r="A2515" s="112" t="s">
        <v>529</v>
      </c>
      <c r="B2515" s="115"/>
      <c r="C2515" s="114"/>
      <c r="D2515" s="114"/>
    </row>
    <row r="2516" spans="1:4" s="94" customFormat="1" x14ac:dyDescent="0.2">
      <c r="A2516" s="112"/>
      <c r="B2516" s="143"/>
      <c r="C2516" s="131"/>
      <c r="D2516" s="131"/>
    </row>
    <row r="2517" spans="1:4" s="94" customFormat="1" x14ac:dyDescent="0.2">
      <c r="A2517" s="110">
        <v>410000</v>
      </c>
      <c r="B2517" s="111" t="s">
        <v>87</v>
      </c>
      <c r="C2517" s="109">
        <f t="shared" ref="C2517" si="543">C2518+C2523</f>
        <v>992600</v>
      </c>
      <c r="D2517" s="109">
        <f t="shared" ref="D2517" si="544">D2518+D2523</f>
        <v>0</v>
      </c>
    </row>
    <row r="2518" spans="1:4" s="94" customFormat="1" x14ac:dyDescent="0.2">
      <c r="A2518" s="110">
        <v>411000</v>
      </c>
      <c r="B2518" s="111" t="s">
        <v>200</v>
      </c>
      <c r="C2518" s="109">
        <f t="shared" ref="C2518" si="545">SUM(C2519:C2522)</f>
        <v>821900</v>
      </c>
      <c r="D2518" s="109">
        <f t="shared" ref="D2518" si="546">SUM(D2519:D2522)</f>
        <v>0</v>
      </c>
    </row>
    <row r="2519" spans="1:4" s="94" customFormat="1" x14ac:dyDescent="0.2">
      <c r="A2519" s="112">
        <v>411100</v>
      </c>
      <c r="B2519" s="113" t="s">
        <v>88</v>
      </c>
      <c r="C2519" s="114">
        <v>774000</v>
      </c>
      <c r="D2519" s="122">
        <v>0</v>
      </c>
    </row>
    <row r="2520" spans="1:4" s="94" customFormat="1" ht="40.5" x14ac:dyDescent="0.2">
      <c r="A2520" s="112">
        <v>411200</v>
      </c>
      <c r="B2520" s="113" t="s">
        <v>213</v>
      </c>
      <c r="C2520" s="114">
        <v>30000</v>
      </c>
      <c r="D2520" s="122">
        <v>0</v>
      </c>
    </row>
    <row r="2521" spans="1:4" s="94" customFormat="1" ht="40.5" x14ac:dyDescent="0.2">
      <c r="A2521" s="112">
        <v>411300</v>
      </c>
      <c r="B2521" s="113" t="s">
        <v>89</v>
      </c>
      <c r="C2521" s="114">
        <v>5900</v>
      </c>
      <c r="D2521" s="122">
        <v>0</v>
      </c>
    </row>
    <row r="2522" spans="1:4" s="94" customFormat="1" x14ac:dyDescent="0.2">
      <c r="A2522" s="112">
        <v>411400</v>
      </c>
      <c r="B2522" s="113" t="s">
        <v>90</v>
      </c>
      <c r="C2522" s="114">
        <v>12000</v>
      </c>
      <c r="D2522" s="122">
        <v>0</v>
      </c>
    </row>
    <row r="2523" spans="1:4" s="94" customFormat="1" x14ac:dyDescent="0.2">
      <c r="A2523" s="110">
        <v>412000</v>
      </c>
      <c r="B2523" s="115" t="s">
        <v>205</v>
      </c>
      <c r="C2523" s="109">
        <f>SUM(C2524:C2530)</f>
        <v>170700</v>
      </c>
      <c r="D2523" s="109">
        <f>SUM(D2524:D2530)</f>
        <v>0</v>
      </c>
    </row>
    <row r="2524" spans="1:4" s="94" customFormat="1" ht="40.5" x14ac:dyDescent="0.2">
      <c r="A2524" s="112">
        <v>412200</v>
      </c>
      <c r="B2524" s="113" t="s">
        <v>214</v>
      </c>
      <c r="C2524" s="114">
        <v>128000</v>
      </c>
      <c r="D2524" s="122">
        <v>0</v>
      </c>
    </row>
    <row r="2525" spans="1:4" s="94" customFormat="1" x14ac:dyDescent="0.2">
      <c r="A2525" s="112">
        <v>412300</v>
      </c>
      <c r="B2525" s="113" t="s">
        <v>92</v>
      </c>
      <c r="C2525" s="114">
        <v>18000</v>
      </c>
      <c r="D2525" s="122">
        <v>0</v>
      </c>
    </row>
    <row r="2526" spans="1:4" s="94" customFormat="1" x14ac:dyDescent="0.2">
      <c r="A2526" s="112">
        <v>412500</v>
      </c>
      <c r="B2526" s="113" t="s">
        <v>94</v>
      </c>
      <c r="C2526" s="114">
        <v>1200</v>
      </c>
      <c r="D2526" s="122">
        <v>0</v>
      </c>
    </row>
    <row r="2527" spans="1:4" s="94" customFormat="1" x14ac:dyDescent="0.2">
      <c r="A2527" s="112">
        <v>412600</v>
      </c>
      <c r="B2527" s="113" t="s">
        <v>215</v>
      </c>
      <c r="C2527" s="114">
        <v>999.99999999999989</v>
      </c>
      <c r="D2527" s="122">
        <v>0</v>
      </c>
    </row>
    <row r="2528" spans="1:4" s="94" customFormat="1" x14ac:dyDescent="0.2">
      <c r="A2528" s="112">
        <v>412700</v>
      </c>
      <c r="B2528" s="113" t="s">
        <v>202</v>
      </c>
      <c r="C2528" s="114">
        <v>20000</v>
      </c>
      <c r="D2528" s="122">
        <v>0</v>
      </c>
    </row>
    <row r="2529" spans="1:4" s="94" customFormat="1" x14ac:dyDescent="0.2">
      <c r="A2529" s="112">
        <v>412900</v>
      </c>
      <c r="B2529" s="117" t="s">
        <v>314</v>
      </c>
      <c r="C2529" s="114">
        <v>1000</v>
      </c>
      <c r="D2529" s="122">
        <v>0</v>
      </c>
    </row>
    <row r="2530" spans="1:4" s="94" customFormat="1" x14ac:dyDescent="0.2">
      <c r="A2530" s="112">
        <v>412900</v>
      </c>
      <c r="B2530" s="117" t="s">
        <v>315</v>
      </c>
      <c r="C2530" s="114">
        <v>1500</v>
      </c>
      <c r="D2530" s="122">
        <v>0</v>
      </c>
    </row>
    <row r="2531" spans="1:4" s="119" customFormat="1" x14ac:dyDescent="0.2">
      <c r="A2531" s="110">
        <v>630000</v>
      </c>
      <c r="B2531" s="115" t="s">
        <v>190</v>
      </c>
      <c r="C2531" s="109">
        <f>C2532+C2534</f>
        <v>0</v>
      </c>
      <c r="D2531" s="109">
        <f>D2532+D2534</f>
        <v>120000</v>
      </c>
    </row>
    <row r="2532" spans="1:4" s="119" customFormat="1" x14ac:dyDescent="0.2">
      <c r="A2532" s="110">
        <v>631000</v>
      </c>
      <c r="B2532" s="115" t="s">
        <v>125</v>
      </c>
      <c r="C2532" s="109">
        <f>0</f>
        <v>0</v>
      </c>
      <c r="D2532" s="109">
        <f>0+D2533</f>
        <v>120000</v>
      </c>
    </row>
    <row r="2533" spans="1:4" s="94" customFormat="1" x14ac:dyDescent="0.2">
      <c r="A2533" s="120">
        <v>631200</v>
      </c>
      <c r="B2533" s="113" t="s">
        <v>193</v>
      </c>
      <c r="C2533" s="114">
        <v>0</v>
      </c>
      <c r="D2533" s="114">
        <v>120000</v>
      </c>
    </row>
    <row r="2534" spans="1:4" s="119" customFormat="1" x14ac:dyDescent="0.2">
      <c r="A2534" s="110">
        <v>638000</v>
      </c>
      <c r="B2534" s="115" t="s">
        <v>126</v>
      </c>
      <c r="C2534" s="109">
        <f t="shared" ref="C2534:D2534" si="547">C2535</f>
        <v>0</v>
      </c>
      <c r="D2534" s="109">
        <f t="shared" si="547"/>
        <v>0</v>
      </c>
    </row>
    <row r="2535" spans="1:4" s="94" customFormat="1" x14ac:dyDescent="0.2">
      <c r="A2535" s="112">
        <v>638100</v>
      </c>
      <c r="B2535" s="113" t="s">
        <v>195</v>
      </c>
      <c r="C2535" s="114">
        <v>0</v>
      </c>
      <c r="D2535" s="122">
        <v>0</v>
      </c>
    </row>
    <row r="2536" spans="1:4" s="94" customFormat="1" x14ac:dyDescent="0.2">
      <c r="A2536" s="153"/>
      <c r="B2536" s="147" t="s">
        <v>229</v>
      </c>
      <c r="C2536" s="151">
        <f>C2517+C2531+0</f>
        <v>992600</v>
      </c>
      <c r="D2536" s="151">
        <f>D2517+D2531+0</f>
        <v>120000</v>
      </c>
    </row>
    <row r="2537" spans="1:4" s="94" customFormat="1" x14ac:dyDescent="0.2">
      <c r="A2537" s="130"/>
      <c r="B2537" s="108"/>
      <c r="C2537" s="131"/>
      <c r="D2537" s="131"/>
    </row>
    <row r="2538" spans="1:4" s="94" customFormat="1" x14ac:dyDescent="0.2">
      <c r="A2538" s="107"/>
      <c r="B2538" s="108"/>
      <c r="C2538" s="114"/>
      <c r="D2538" s="114"/>
    </row>
    <row r="2539" spans="1:4" s="94" customFormat="1" x14ac:dyDescent="0.2">
      <c r="A2539" s="112" t="s">
        <v>632</v>
      </c>
      <c r="B2539" s="115"/>
      <c r="C2539" s="114"/>
      <c r="D2539" s="114"/>
    </row>
    <row r="2540" spans="1:4" s="94" customFormat="1" x14ac:dyDescent="0.2">
      <c r="A2540" s="112" t="s">
        <v>242</v>
      </c>
      <c r="B2540" s="115"/>
      <c r="C2540" s="114"/>
      <c r="D2540" s="114"/>
    </row>
    <row r="2541" spans="1:4" s="94" customFormat="1" x14ac:dyDescent="0.2">
      <c r="A2541" s="112" t="s">
        <v>392</v>
      </c>
      <c r="B2541" s="115"/>
      <c r="C2541" s="114"/>
      <c r="D2541" s="114"/>
    </row>
    <row r="2542" spans="1:4" s="94" customFormat="1" x14ac:dyDescent="0.2">
      <c r="A2542" s="112" t="s">
        <v>529</v>
      </c>
      <c r="B2542" s="115"/>
      <c r="C2542" s="114"/>
      <c r="D2542" s="114"/>
    </row>
    <row r="2543" spans="1:4" s="94" customFormat="1" x14ac:dyDescent="0.2">
      <c r="A2543" s="112"/>
      <c r="B2543" s="143"/>
      <c r="C2543" s="131"/>
      <c r="D2543" s="131"/>
    </row>
    <row r="2544" spans="1:4" s="94" customFormat="1" x14ac:dyDescent="0.2">
      <c r="A2544" s="110">
        <v>410000</v>
      </c>
      <c r="B2544" s="111" t="s">
        <v>87</v>
      </c>
      <c r="C2544" s="109">
        <f t="shared" ref="C2544" si="548">C2545+C2550</f>
        <v>1080900</v>
      </c>
      <c r="D2544" s="109">
        <f t="shared" ref="D2544" si="549">D2545+D2550</f>
        <v>0</v>
      </c>
    </row>
    <row r="2545" spans="1:4" s="94" customFormat="1" x14ac:dyDescent="0.2">
      <c r="A2545" s="110">
        <v>411000</v>
      </c>
      <c r="B2545" s="111" t="s">
        <v>200</v>
      </c>
      <c r="C2545" s="109">
        <f t="shared" ref="C2545" si="550">SUM(C2546:C2549)</f>
        <v>826000</v>
      </c>
      <c r="D2545" s="109">
        <f t="shared" ref="D2545" si="551">SUM(D2546:D2549)</f>
        <v>0</v>
      </c>
    </row>
    <row r="2546" spans="1:4" s="94" customFormat="1" x14ac:dyDescent="0.2">
      <c r="A2546" s="112">
        <v>411100</v>
      </c>
      <c r="B2546" s="113" t="s">
        <v>88</v>
      </c>
      <c r="C2546" s="114">
        <v>753000</v>
      </c>
      <c r="D2546" s="122">
        <v>0</v>
      </c>
    </row>
    <row r="2547" spans="1:4" s="94" customFormat="1" ht="40.5" x14ac:dyDescent="0.2">
      <c r="A2547" s="112">
        <v>411200</v>
      </c>
      <c r="B2547" s="113" t="s">
        <v>213</v>
      </c>
      <c r="C2547" s="114">
        <v>33000</v>
      </c>
      <c r="D2547" s="122">
        <v>0</v>
      </c>
    </row>
    <row r="2548" spans="1:4" s="94" customFormat="1" ht="40.5" x14ac:dyDescent="0.2">
      <c r="A2548" s="112">
        <v>411300</v>
      </c>
      <c r="B2548" s="113" t="s">
        <v>89</v>
      </c>
      <c r="C2548" s="114">
        <v>25000</v>
      </c>
      <c r="D2548" s="122">
        <v>0</v>
      </c>
    </row>
    <row r="2549" spans="1:4" s="94" customFormat="1" x14ac:dyDescent="0.2">
      <c r="A2549" s="112">
        <v>411400</v>
      </c>
      <c r="B2549" s="113" t="s">
        <v>90</v>
      </c>
      <c r="C2549" s="114">
        <v>15000</v>
      </c>
      <c r="D2549" s="122">
        <v>0</v>
      </c>
    </row>
    <row r="2550" spans="1:4" s="94" customFormat="1" x14ac:dyDescent="0.2">
      <c r="A2550" s="110">
        <v>412000</v>
      </c>
      <c r="B2550" s="115" t="s">
        <v>205</v>
      </c>
      <c r="C2550" s="109">
        <f>SUM(C2551:C2559)</f>
        <v>254900</v>
      </c>
      <c r="D2550" s="109">
        <f>SUM(D2551:D2559)</f>
        <v>0</v>
      </c>
    </row>
    <row r="2551" spans="1:4" s="94" customFormat="1" ht="40.5" x14ac:dyDescent="0.2">
      <c r="A2551" s="112">
        <v>412200</v>
      </c>
      <c r="B2551" s="113" t="s">
        <v>214</v>
      </c>
      <c r="C2551" s="114">
        <v>162000</v>
      </c>
      <c r="D2551" s="122">
        <v>0</v>
      </c>
    </row>
    <row r="2552" spans="1:4" s="94" customFormat="1" x14ac:dyDescent="0.2">
      <c r="A2552" s="112">
        <v>412300</v>
      </c>
      <c r="B2552" s="113" t="s">
        <v>92</v>
      </c>
      <c r="C2552" s="114">
        <v>23000</v>
      </c>
      <c r="D2552" s="122">
        <v>0</v>
      </c>
    </row>
    <row r="2553" spans="1:4" s="94" customFormat="1" x14ac:dyDescent="0.2">
      <c r="A2553" s="112">
        <v>412500</v>
      </c>
      <c r="B2553" s="113" t="s">
        <v>94</v>
      </c>
      <c r="C2553" s="114">
        <v>7000</v>
      </c>
      <c r="D2553" s="122">
        <v>0</v>
      </c>
    </row>
    <row r="2554" spans="1:4" s="94" customFormat="1" x14ac:dyDescent="0.2">
      <c r="A2554" s="112">
        <v>412600</v>
      </c>
      <c r="B2554" s="113" t="s">
        <v>215</v>
      </c>
      <c r="C2554" s="114">
        <v>1500.0000000000002</v>
      </c>
      <c r="D2554" s="122">
        <v>0</v>
      </c>
    </row>
    <row r="2555" spans="1:4" s="94" customFormat="1" x14ac:dyDescent="0.2">
      <c r="A2555" s="112">
        <v>412700</v>
      </c>
      <c r="B2555" s="113" t="s">
        <v>202</v>
      </c>
      <c r="C2555" s="114">
        <v>56000</v>
      </c>
      <c r="D2555" s="122">
        <v>0</v>
      </c>
    </row>
    <row r="2556" spans="1:4" s="94" customFormat="1" x14ac:dyDescent="0.2">
      <c r="A2556" s="112">
        <v>412900</v>
      </c>
      <c r="B2556" s="117" t="s">
        <v>295</v>
      </c>
      <c r="C2556" s="114">
        <v>3000</v>
      </c>
      <c r="D2556" s="122">
        <v>0</v>
      </c>
    </row>
    <row r="2557" spans="1:4" s="94" customFormat="1" x14ac:dyDescent="0.2">
      <c r="A2557" s="112">
        <v>412900</v>
      </c>
      <c r="B2557" s="117" t="s">
        <v>314</v>
      </c>
      <c r="C2557" s="114">
        <v>900</v>
      </c>
      <c r="D2557" s="122">
        <v>0</v>
      </c>
    </row>
    <row r="2558" spans="1:4" s="94" customFormat="1" x14ac:dyDescent="0.2">
      <c r="A2558" s="112">
        <v>412900</v>
      </c>
      <c r="B2558" s="117" t="s">
        <v>315</v>
      </c>
      <c r="C2558" s="114">
        <v>1300</v>
      </c>
      <c r="D2558" s="122">
        <v>0</v>
      </c>
    </row>
    <row r="2559" spans="1:4" s="94" customFormat="1" x14ac:dyDescent="0.2">
      <c r="A2559" s="112">
        <v>412900</v>
      </c>
      <c r="B2559" s="113" t="s">
        <v>297</v>
      </c>
      <c r="C2559" s="114">
        <v>200.00000000000023</v>
      </c>
      <c r="D2559" s="122">
        <v>0</v>
      </c>
    </row>
    <row r="2560" spans="1:4" s="94" customFormat="1" x14ac:dyDescent="0.2">
      <c r="A2560" s="110">
        <v>510000</v>
      </c>
      <c r="B2560" s="115" t="s">
        <v>151</v>
      </c>
      <c r="C2560" s="109">
        <f t="shared" ref="C2560:D2560" si="552">C2561</f>
        <v>5000</v>
      </c>
      <c r="D2560" s="109">
        <f t="shared" si="552"/>
        <v>0</v>
      </c>
    </row>
    <row r="2561" spans="1:4" s="94" customFormat="1" x14ac:dyDescent="0.2">
      <c r="A2561" s="110">
        <v>511000</v>
      </c>
      <c r="B2561" s="115" t="s">
        <v>152</v>
      </c>
      <c r="C2561" s="109">
        <f>SUM(C2562:C2562)</f>
        <v>5000</v>
      </c>
      <c r="D2561" s="109">
        <f>SUM(D2562:D2562)</f>
        <v>0</v>
      </c>
    </row>
    <row r="2562" spans="1:4" s="94" customFormat="1" x14ac:dyDescent="0.2">
      <c r="A2562" s="112">
        <v>511300</v>
      </c>
      <c r="B2562" s="113" t="s">
        <v>155</v>
      </c>
      <c r="C2562" s="114">
        <v>5000</v>
      </c>
      <c r="D2562" s="122">
        <v>0</v>
      </c>
    </row>
    <row r="2563" spans="1:4" s="119" customFormat="1" x14ac:dyDescent="0.2">
      <c r="A2563" s="110">
        <v>630000</v>
      </c>
      <c r="B2563" s="115" t="s">
        <v>190</v>
      </c>
      <c r="C2563" s="109">
        <f>C2564+C2566</f>
        <v>25000</v>
      </c>
      <c r="D2563" s="109">
        <f>D2564+D2566</f>
        <v>600000</v>
      </c>
    </row>
    <row r="2564" spans="1:4" s="119" customFormat="1" x14ac:dyDescent="0.2">
      <c r="A2564" s="110">
        <v>631000</v>
      </c>
      <c r="B2564" s="115" t="s">
        <v>125</v>
      </c>
      <c r="C2564" s="109">
        <f>0</f>
        <v>0</v>
      </c>
      <c r="D2564" s="109">
        <f>0+D2565</f>
        <v>600000</v>
      </c>
    </row>
    <row r="2565" spans="1:4" s="94" customFormat="1" x14ac:dyDescent="0.2">
      <c r="A2565" s="120">
        <v>631200</v>
      </c>
      <c r="B2565" s="113" t="s">
        <v>193</v>
      </c>
      <c r="C2565" s="114">
        <v>0</v>
      </c>
      <c r="D2565" s="114">
        <v>600000</v>
      </c>
    </row>
    <row r="2566" spans="1:4" s="119" customFormat="1" x14ac:dyDescent="0.2">
      <c r="A2566" s="110">
        <v>638000</v>
      </c>
      <c r="B2566" s="115" t="s">
        <v>126</v>
      </c>
      <c r="C2566" s="109">
        <f t="shared" ref="C2566:D2566" si="553">C2567</f>
        <v>25000</v>
      </c>
      <c r="D2566" s="109">
        <f t="shared" si="553"/>
        <v>0</v>
      </c>
    </row>
    <row r="2567" spans="1:4" s="94" customFormat="1" x14ac:dyDescent="0.2">
      <c r="A2567" s="112">
        <v>638100</v>
      </c>
      <c r="B2567" s="113" t="s">
        <v>195</v>
      </c>
      <c r="C2567" s="114">
        <v>25000</v>
      </c>
      <c r="D2567" s="122">
        <v>0</v>
      </c>
    </row>
    <row r="2568" spans="1:4" s="94" customFormat="1" x14ac:dyDescent="0.2">
      <c r="A2568" s="153"/>
      <c r="B2568" s="147" t="s">
        <v>229</v>
      </c>
      <c r="C2568" s="151">
        <f>C2544+C2560+C2563</f>
        <v>1110900</v>
      </c>
      <c r="D2568" s="151">
        <f>D2544+D2560+D2563</f>
        <v>600000</v>
      </c>
    </row>
    <row r="2569" spans="1:4" s="94" customFormat="1" x14ac:dyDescent="0.2">
      <c r="A2569" s="130"/>
      <c r="B2569" s="108"/>
      <c r="C2569" s="131"/>
      <c r="D2569" s="131"/>
    </row>
    <row r="2570" spans="1:4" s="94" customFormat="1" x14ac:dyDescent="0.2">
      <c r="A2570" s="107"/>
      <c r="B2570" s="108"/>
      <c r="C2570" s="114"/>
      <c r="D2570" s="114"/>
    </row>
    <row r="2571" spans="1:4" s="94" customFormat="1" x14ac:dyDescent="0.2">
      <c r="A2571" s="112" t="s">
        <v>633</v>
      </c>
      <c r="B2571" s="115"/>
      <c r="C2571" s="114"/>
      <c r="D2571" s="114"/>
    </row>
    <row r="2572" spans="1:4" s="94" customFormat="1" x14ac:dyDescent="0.2">
      <c r="A2572" s="112" t="s">
        <v>242</v>
      </c>
      <c r="B2572" s="115"/>
      <c r="C2572" s="114"/>
      <c r="D2572" s="114"/>
    </row>
    <row r="2573" spans="1:4" s="94" customFormat="1" x14ac:dyDescent="0.2">
      <c r="A2573" s="112" t="s">
        <v>393</v>
      </c>
      <c r="B2573" s="115"/>
      <c r="C2573" s="114"/>
      <c r="D2573" s="114"/>
    </row>
    <row r="2574" spans="1:4" s="94" customFormat="1" x14ac:dyDescent="0.2">
      <c r="A2574" s="112" t="s">
        <v>529</v>
      </c>
      <c r="B2574" s="115"/>
      <c r="C2574" s="114"/>
      <c r="D2574" s="114"/>
    </row>
    <row r="2575" spans="1:4" s="94" customFormat="1" x14ac:dyDescent="0.2">
      <c r="A2575" s="112"/>
      <c r="B2575" s="143"/>
      <c r="C2575" s="131"/>
      <c r="D2575" s="131"/>
    </row>
    <row r="2576" spans="1:4" s="94" customFormat="1" x14ac:dyDescent="0.2">
      <c r="A2576" s="110">
        <v>410000</v>
      </c>
      <c r="B2576" s="111" t="s">
        <v>87</v>
      </c>
      <c r="C2576" s="109">
        <f>C2577+C2582+C2594</f>
        <v>4295900</v>
      </c>
      <c r="D2576" s="109">
        <f>D2577+D2582+D2594</f>
        <v>0</v>
      </c>
    </row>
    <row r="2577" spans="1:4" s="94" customFormat="1" x14ac:dyDescent="0.2">
      <c r="A2577" s="110">
        <v>411000</v>
      </c>
      <c r="B2577" s="111" t="s">
        <v>200</v>
      </c>
      <c r="C2577" s="109">
        <f t="shared" ref="C2577" si="554">SUM(C2578:C2581)</f>
        <v>3595500</v>
      </c>
      <c r="D2577" s="109">
        <f t="shared" ref="D2577" si="555">SUM(D2578:D2581)</f>
        <v>0</v>
      </c>
    </row>
    <row r="2578" spans="1:4" s="94" customFormat="1" x14ac:dyDescent="0.2">
      <c r="A2578" s="112">
        <v>411100</v>
      </c>
      <c r="B2578" s="113" t="s">
        <v>88</v>
      </c>
      <c r="C2578" s="114">
        <v>3388000</v>
      </c>
      <c r="D2578" s="122">
        <v>0</v>
      </c>
    </row>
    <row r="2579" spans="1:4" s="94" customFormat="1" ht="40.5" x14ac:dyDescent="0.2">
      <c r="A2579" s="112">
        <v>411200</v>
      </c>
      <c r="B2579" s="113" t="s">
        <v>213</v>
      </c>
      <c r="C2579" s="114">
        <v>115000</v>
      </c>
      <c r="D2579" s="122">
        <v>0</v>
      </c>
    </row>
    <row r="2580" spans="1:4" s="94" customFormat="1" ht="40.5" x14ac:dyDescent="0.2">
      <c r="A2580" s="112">
        <v>411300</v>
      </c>
      <c r="B2580" s="113" t="s">
        <v>89</v>
      </c>
      <c r="C2580" s="114">
        <v>44800</v>
      </c>
      <c r="D2580" s="122">
        <v>0</v>
      </c>
    </row>
    <row r="2581" spans="1:4" s="94" customFormat="1" x14ac:dyDescent="0.2">
      <c r="A2581" s="112">
        <v>411400</v>
      </c>
      <c r="B2581" s="113" t="s">
        <v>90</v>
      </c>
      <c r="C2581" s="114">
        <v>47700</v>
      </c>
      <c r="D2581" s="122">
        <v>0</v>
      </c>
    </row>
    <row r="2582" spans="1:4" s="94" customFormat="1" x14ac:dyDescent="0.2">
      <c r="A2582" s="110">
        <v>412000</v>
      </c>
      <c r="B2582" s="115" t="s">
        <v>205</v>
      </c>
      <c r="C2582" s="109">
        <f>SUM(C2583:C2593)</f>
        <v>698400</v>
      </c>
      <c r="D2582" s="109">
        <f>SUM(D2583:D2593)</f>
        <v>0</v>
      </c>
    </row>
    <row r="2583" spans="1:4" s="94" customFormat="1" x14ac:dyDescent="0.2">
      <c r="A2583" s="112">
        <v>412100</v>
      </c>
      <c r="B2583" s="113" t="s">
        <v>91</v>
      </c>
      <c r="C2583" s="114">
        <v>17700</v>
      </c>
      <c r="D2583" s="122">
        <v>0</v>
      </c>
    </row>
    <row r="2584" spans="1:4" s="94" customFormat="1" ht="40.5" x14ac:dyDescent="0.2">
      <c r="A2584" s="112">
        <v>412200</v>
      </c>
      <c r="B2584" s="113" t="s">
        <v>214</v>
      </c>
      <c r="C2584" s="114">
        <v>325000</v>
      </c>
      <c r="D2584" s="122">
        <v>0</v>
      </c>
    </row>
    <row r="2585" spans="1:4" s="94" customFormat="1" x14ac:dyDescent="0.2">
      <c r="A2585" s="112">
        <v>412300</v>
      </c>
      <c r="B2585" s="113" t="s">
        <v>92</v>
      </c>
      <c r="C2585" s="114">
        <v>70000</v>
      </c>
      <c r="D2585" s="122">
        <v>0</v>
      </c>
    </row>
    <row r="2586" spans="1:4" s="94" customFormat="1" x14ac:dyDescent="0.2">
      <c r="A2586" s="112">
        <v>412500</v>
      </c>
      <c r="B2586" s="113" t="s">
        <v>94</v>
      </c>
      <c r="C2586" s="114">
        <v>52000</v>
      </c>
      <c r="D2586" s="122">
        <v>0</v>
      </c>
    </row>
    <row r="2587" spans="1:4" s="94" customFormat="1" x14ac:dyDescent="0.2">
      <c r="A2587" s="112">
        <v>412600</v>
      </c>
      <c r="B2587" s="113" t="s">
        <v>215</v>
      </c>
      <c r="C2587" s="114">
        <v>15000</v>
      </c>
      <c r="D2587" s="122">
        <v>0</v>
      </c>
    </row>
    <row r="2588" spans="1:4" s="94" customFormat="1" x14ac:dyDescent="0.2">
      <c r="A2588" s="112">
        <v>412700</v>
      </c>
      <c r="B2588" s="113" t="s">
        <v>202</v>
      </c>
      <c r="C2588" s="114">
        <v>175000</v>
      </c>
      <c r="D2588" s="122">
        <v>0</v>
      </c>
    </row>
    <row r="2589" spans="1:4" s="94" customFormat="1" x14ac:dyDescent="0.2">
      <c r="A2589" s="112">
        <v>412900</v>
      </c>
      <c r="B2589" s="113" t="s">
        <v>530</v>
      </c>
      <c r="C2589" s="114">
        <v>999.99999999999989</v>
      </c>
      <c r="D2589" s="122">
        <v>0</v>
      </c>
    </row>
    <row r="2590" spans="1:4" s="94" customFormat="1" x14ac:dyDescent="0.2">
      <c r="A2590" s="112">
        <v>412900</v>
      </c>
      <c r="B2590" s="117" t="s">
        <v>295</v>
      </c>
      <c r="C2590" s="114">
        <v>30000</v>
      </c>
      <c r="D2590" s="122">
        <v>0</v>
      </c>
    </row>
    <row r="2591" spans="1:4" s="94" customFormat="1" x14ac:dyDescent="0.2">
      <c r="A2591" s="112">
        <v>412900</v>
      </c>
      <c r="B2591" s="117" t="s">
        <v>314</v>
      </c>
      <c r="C2591" s="114">
        <v>5000</v>
      </c>
      <c r="D2591" s="122">
        <v>0</v>
      </c>
    </row>
    <row r="2592" spans="1:4" s="94" customFormat="1" x14ac:dyDescent="0.2">
      <c r="A2592" s="112">
        <v>412900</v>
      </c>
      <c r="B2592" s="117" t="s">
        <v>315</v>
      </c>
      <c r="C2592" s="114">
        <v>6700</v>
      </c>
      <c r="D2592" s="122">
        <v>0</v>
      </c>
    </row>
    <row r="2593" spans="1:4" s="94" customFormat="1" x14ac:dyDescent="0.2">
      <c r="A2593" s="112">
        <v>412900</v>
      </c>
      <c r="B2593" s="113" t="s">
        <v>297</v>
      </c>
      <c r="C2593" s="114">
        <v>999.99999999999989</v>
      </c>
      <c r="D2593" s="122">
        <v>0</v>
      </c>
    </row>
    <row r="2594" spans="1:4" s="119" customFormat="1" x14ac:dyDescent="0.2">
      <c r="A2594" s="110">
        <v>413000</v>
      </c>
      <c r="B2594" s="115" t="s">
        <v>206</v>
      </c>
      <c r="C2594" s="109">
        <f t="shared" ref="C2594:D2594" si="556">C2595</f>
        <v>2000</v>
      </c>
      <c r="D2594" s="109">
        <f t="shared" si="556"/>
        <v>0</v>
      </c>
    </row>
    <row r="2595" spans="1:4" s="94" customFormat="1" x14ac:dyDescent="0.2">
      <c r="A2595" s="112">
        <v>413900</v>
      </c>
      <c r="B2595" s="113" t="s">
        <v>99</v>
      </c>
      <c r="C2595" s="114">
        <v>2000</v>
      </c>
      <c r="D2595" s="122">
        <v>0</v>
      </c>
    </row>
    <row r="2596" spans="1:4" s="94" customFormat="1" x14ac:dyDescent="0.2">
      <c r="A2596" s="110">
        <v>510000</v>
      </c>
      <c r="B2596" s="115" t="s">
        <v>151</v>
      </c>
      <c r="C2596" s="109">
        <f>C2597+C2602+0</f>
        <v>88700</v>
      </c>
      <c r="D2596" s="109">
        <f>D2597+D2602+0</f>
        <v>0</v>
      </c>
    </row>
    <row r="2597" spans="1:4" s="94" customFormat="1" x14ac:dyDescent="0.2">
      <c r="A2597" s="110">
        <v>511000</v>
      </c>
      <c r="B2597" s="115" t="s">
        <v>152</v>
      </c>
      <c r="C2597" s="109">
        <f t="shared" ref="C2597" si="557">SUM(C2598:C2601)</f>
        <v>85200</v>
      </c>
      <c r="D2597" s="109">
        <f t="shared" ref="D2597" si="558">SUM(D2598:D2601)</f>
        <v>0</v>
      </c>
    </row>
    <row r="2598" spans="1:4" s="94" customFormat="1" ht="40.5" x14ac:dyDescent="0.2">
      <c r="A2598" s="112">
        <v>511200</v>
      </c>
      <c r="B2598" s="113" t="s">
        <v>154</v>
      </c>
      <c r="C2598" s="114">
        <v>40200</v>
      </c>
      <c r="D2598" s="122">
        <v>0</v>
      </c>
    </row>
    <row r="2599" spans="1:4" s="94" customFormat="1" x14ac:dyDescent="0.2">
      <c r="A2599" s="112">
        <v>511300</v>
      </c>
      <c r="B2599" s="113" t="s">
        <v>155</v>
      </c>
      <c r="C2599" s="114">
        <v>40000</v>
      </c>
      <c r="D2599" s="122">
        <v>0</v>
      </c>
    </row>
    <row r="2600" spans="1:4" s="94" customFormat="1" x14ac:dyDescent="0.2">
      <c r="A2600" s="112">
        <v>511400</v>
      </c>
      <c r="B2600" s="113" t="s">
        <v>156</v>
      </c>
      <c r="C2600" s="114">
        <v>5000</v>
      </c>
      <c r="D2600" s="122">
        <v>0</v>
      </c>
    </row>
    <row r="2601" spans="1:4" s="94" customFormat="1" x14ac:dyDescent="0.2">
      <c r="A2601" s="112">
        <v>511600</v>
      </c>
      <c r="B2601" s="113" t="s">
        <v>157</v>
      </c>
      <c r="C2601" s="114">
        <v>0</v>
      </c>
      <c r="D2601" s="122">
        <v>0</v>
      </c>
    </row>
    <row r="2602" spans="1:4" s="119" customFormat="1" x14ac:dyDescent="0.2">
      <c r="A2602" s="110">
        <v>516000</v>
      </c>
      <c r="B2602" s="115" t="s">
        <v>162</v>
      </c>
      <c r="C2602" s="109">
        <f t="shared" ref="C2602:D2602" si="559">C2603</f>
        <v>3500</v>
      </c>
      <c r="D2602" s="109">
        <f t="shared" si="559"/>
        <v>0</v>
      </c>
    </row>
    <row r="2603" spans="1:4" s="94" customFormat="1" x14ac:dyDescent="0.2">
      <c r="A2603" s="112">
        <v>516100</v>
      </c>
      <c r="B2603" s="113" t="s">
        <v>162</v>
      </c>
      <c r="C2603" s="114">
        <v>3500</v>
      </c>
      <c r="D2603" s="122">
        <v>0</v>
      </c>
    </row>
    <row r="2604" spans="1:4" s="119" customFormat="1" x14ac:dyDescent="0.2">
      <c r="A2604" s="110">
        <v>630000</v>
      </c>
      <c r="B2604" s="115" t="s">
        <v>190</v>
      </c>
      <c r="C2604" s="109">
        <f>C2605+C2607</f>
        <v>85000</v>
      </c>
      <c r="D2604" s="109">
        <f>D2605+D2607</f>
        <v>3319600</v>
      </c>
    </row>
    <row r="2605" spans="1:4" s="119" customFormat="1" x14ac:dyDescent="0.2">
      <c r="A2605" s="110">
        <v>631000</v>
      </c>
      <c r="B2605" s="115" t="s">
        <v>125</v>
      </c>
      <c r="C2605" s="109">
        <f>0</f>
        <v>0</v>
      </c>
      <c r="D2605" s="109">
        <f>0+D2606</f>
        <v>3319600</v>
      </c>
    </row>
    <row r="2606" spans="1:4" s="94" customFormat="1" x14ac:dyDescent="0.2">
      <c r="A2606" s="120">
        <v>631200</v>
      </c>
      <c r="B2606" s="113" t="s">
        <v>193</v>
      </c>
      <c r="C2606" s="114">
        <v>0</v>
      </c>
      <c r="D2606" s="114">
        <v>3319600</v>
      </c>
    </row>
    <row r="2607" spans="1:4" s="119" customFormat="1" x14ac:dyDescent="0.2">
      <c r="A2607" s="110">
        <v>638000</v>
      </c>
      <c r="B2607" s="115" t="s">
        <v>126</v>
      </c>
      <c r="C2607" s="109">
        <f t="shared" ref="C2607:D2607" si="560">C2608</f>
        <v>85000</v>
      </c>
      <c r="D2607" s="109">
        <f t="shared" si="560"/>
        <v>0</v>
      </c>
    </row>
    <row r="2608" spans="1:4" s="94" customFormat="1" x14ac:dyDescent="0.2">
      <c r="A2608" s="112">
        <v>638100</v>
      </c>
      <c r="B2608" s="113" t="s">
        <v>195</v>
      </c>
      <c r="C2608" s="114">
        <v>85000</v>
      </c>
      <c r="D2608" s="122">
        <v>0</v>
      </c>
    </row>
    <row r="2609" spans="1:4" s="94" customFormat="1" x14ac:dyDescent="0.2">
      <c r="A2609" s="153"/>
      <c r="B2609" s="147" t="s">
        <v>229</v>
      </c>
      <c r="C2609" s="151">
        <f>C2576+C2596+C2604</f>
        <v>4469600</v>
      </c>
      <c r="D2609" s="151">
        <f>D2576+D2596+D2604</f>
        <v>3319600</v>
      </c>
    </row>
    <row r="2610" spans="1:4" s="94" customFormat="1" x14ac:dyDescent="0.2">
      <c r="A2610" s="130"/>
      <c r="B2610" s="108"/>
      <c r="C2610" s="131"/>
      <c r="D2610" s="131"/>
    </row>
    <row r="2611" spans="1:4" s="94" customFormat="1" x14ac:dyDescent="0.2">
      <c r="A2611" s="107"/>
      <c r="B2611" s="108"/>
      <c r="C2611" s="114"/>
      <c r="D2611" s="114"/>
    </row>
    <row r="2612" spans="1:4" s="94" customFormat="1" x14ac:dyDescent="0.2">
      <c r="A2612" s="112" t="s">
        <v>634</v>
      </c>
      <c r="B2612" s="115"/>
      <c r="C2612" s="114"/>
      <c r="D2612" s="114"/>
    </row>
    <row r="2613" spans="1:4" s="94" customFormat="1" x14ac:dyDescent="0.2">
      <c r="A2613" s="112" t="s">
        <v>242</v>
      </c>
      <c r="B2613" s="115"/>
      <c r="C2613" s="114"/>
      <c r="D2613" s="114"/>
    </row>
    <row r="2614" spans="1:4" s="94" customFormat="1" x14ac:dyDescent="0.2">
      <c r="A2614" s="112" t="s">
        <v>394</v>
      </c>
      <c r="B2614" s="115"/>
      <c r="C2614" s="114"/>
      <c r="D2614" s="114"/>
    </row>
    <row r="2615" spans="1:4" s="94" customFormat="1" x14ac:dyDescent="0.2">
      <c r="A2615" s="112" t="s">
        <v>529</v>
      </c>
      <c r="B2615" s="115"/>
      <c r="C2615" s="114"/>
      <c r="D2615" s="114"/>
    </row>
    <row r="2616" spans="1:4" s="94" customFormat="1" x14ac:dyDescent="0.2">
      <c r="A2616" s="112"/>
      <c r="B2616" s="143"/>
      <c r="C2616" s="131"/>
      <c r="D2616" s="131"/>
    </row>
    <row r="2617" spans="1:4" s="94" customFormat="1" x14ac:dyDescent="0.2">
      <c r="A2617" s="110">
        <v>410000</v>
      </c>
      <c r="B2617" s="111" t="s">
        <v>87</v>
      </c>
      <c r="C2617" s="109">
        <f>C2618+C2623+C2634</f>
        <v>1542400</v>
      </c>
      <c r="D2617" s="109">
        <f>D2618+D2623+D2634</f>
        <v>0</v>
      </c>
    </row>
    <row r="2618" spans="1:4" s="94" customFormat="1" x14ac:dyDescent="0.2">
      <c r="A2618" s="110">
        <v>411000</v>
      </c>
      <c r="B2618" s="111" t="s">
        <v>200</v>
      </c>
      <c r="C2618" s="109">
        <f t="shared" ref="C2618" si="561">SUM(C2619:C2622)</f>
        <v>1264000</v>
      </c>
      <c r="D2618" s="109">
        <f t="shared" ref="D2618" si="562">SUM(D2619:D2622)</f>
        <v>0</v>
      </c>
    </row>
    <row r="2619" spans="1:4" s="94" customFormat="1" x14ac:dyDescent="0.2">
      <c r="A2619" s="112">
        <v>411100</v>
      </c>
      <c r="B2619" s="113" t="s">
        <v>88</v>
      </c>
      <c r="C2619" s="114">
        <v>1144000</v>
      </c>
      <c r="D2619" s="122">
        <v>0</v>
      </c>
    </row>
    <row r="2620" spans="1:4" s="94" customFormat="1" ht="40.5" x14ac:dyDescent="0.2">
      <c r="A2620" s="112">
        <v>411200</v>
      </c>
      <c r="B2620" s="113" t="s">
        <v>213</v>
      </c>
      <c r="C2620" s="114">
        <v>70000</v>
      </c>
      <c r="D2620" s="122">
        <v>0</v>
      </c>
    </row>
    <row r="2621" spans="1:4" s="94" customFormat="1" ht="40.5" x14ac:dyDescent="0.2">
      <c r="A2621" s="112">
        <v>411300</v>
      </c>
      <c r="B2621" s="113" t="s">
        <v>89</v>
      </c>
      <c r="C2621" s="114">
        <v>30000</v>
      </c>
      <c r="D2621" s="122">
        <v>0</v>
      </c>
    </row>
    <row r="2622" spans="1:4" s="94" customFormat="1" x14ac:dyDescent="0.2">
      <c r="A2622" s="112">
        <v>411400</v>
      </c>
      <c r="B2622" s="113" t="s">
        <v>90</v>
      </c>
      <c r="C2622" s="114">
        <v>20000</v>
      </c>
      <c r="D2622" s="122">
        <v>0</v>
      </c>
    </row>
    <row r="2623" spans="1:4" s="94" customFormat="1" x14ac:dyDescent="0.2">
      <c r="A2623" s="110">
        <v>412000</v>
      </c>
      <c r="B2623" s="115" t="s">
        <v>205</v>
      </c>
      <c r="C2623" s="109">
        <f>SUM(C2624:C2633)</f>
        <v>277400</v>
      </c>
      <c r="D2623" s="109">
        <f>SUM(D2624:D2633)</f>
        <v>0</v>
      </c>
    </row>
    <row r="2624" spans="1:4" s="94" customFormat="1" ht="40.5" x14ac:dyDescent="0.2">
      <c r="A2624" s="112">
        <v>412200</v>
      </c>
      <c r="B2624" s="113" t="s">
        <v>214</v>
      </c>
      <c r="C2624" s="114">
        <v>166000</v>
      </c>
      <c r="D2624" s="122">
        <v>0</v>
      </c>
    </row>
    <row r="2625" spans="1:4" s="94" customFormat="1" x14ac:dyDescent="0.2">
      <c r="A2625" s="112">
        <v>412300</v>
      </c>
      <c r="B2625" s="113" t="s">
        <v>92</v>
      </c>
      <c r="C2625" s="114">
        <v>16000</v>
      </c>
      <c r="D2625" s="122">
        <v>0</v>
      </c>
    </row>
    <row r="2626" spans="1:4" s="94" customFormat="1" x14ac:dyDescent="0.2">
      <c r="A2626" s="112">
        <v>412500</v>
      </c>
      <c r="B2626" s="113" t="s">
        <v>94</v>
      </c>
      <c r="C2626" s="114">
        <v>3000</v>
      </c>
      <c r="D2626" s="122">
        <v>0</v>
      </c>
    </row>
    <row r="2627" spans="1:4" s="94" customFormat="1" x14ac:dyDescent="0.2">
      <c r="A2627" s="112">
        <v>412600</v>
      </c>
      <c r="B2627" s="113" t="s">
        <v>215</v>
      </c>
      <c r="C2627" s="114">
        <v>4000</v>
      </c>
      <c r="D2627" s="122">
        <v>0</v>
      </c>
    </row>
    <row r="2628" spans="1:4" s="94" customFormat="1" x14ac:dyDescent="0.2">
      <c r="A2628" s="112">
        <v>412700</v>
      </c>
      <c r="B2628" s="113" t="s">
        <v>202</v>
      </c>
      <c r="C2628" s="114">
        <v>75000</v>
      </c>
      <c r="D2628" s="122">
        <v>0</v>
      </c>
    </row>
    <row r="2629" spans="1:4" s="94" customFormat="1" x14ac:dyDescent="0.2">
      <c r="A2629" s="112">
        <v>412900</v>
      </c>
      <c r="B2629" s="113" t="s">
        <v>295</v>
      </c>
      <c r="C2629" s="114">
        <v>2000</v>
      </c>
      <c r="D2629" s="122">
        <v>0</v>
      </c>
    </row>
    <row r="2630" spans="1:4" s="94" customFormat="1" x14ac:dyDescent="0.2">
      <c r="A2630" s="112">
        <v>412900</v>
      </c>
      <c r="B2630" s="117" t="s">
        <v>313</v>
      </c>
      <c r="C2630" s="114">
        <v>400</v>
      </c>
      <c r="D2630" s="122">
        <v>0</v>
      </c>
    </row>
    <row r="2631" spans="1:4" s="94" customFormat="1" x14ac:dyDescent="0.2">
      <c r="A2631" s="112">
        <v>412900</v>
      </c>
      <c r="B2631" s="117" t="s">
        <v>314</v>
      </c>
      <c r="C2631" s="114">
        <v>1000</v>
      </c>
      <c r="D2631" s="122">
        <v>0</v>
      </c>
    </row>
    <row r="2632" spans="1:4" s="94" customFormat="1" x14ac:dyDescent="0.2">
      <c r="A2632" s="112">
        <v>412900</v>
      </c>
      <c r="B2632" s="117" t="s">
        <v>315</v>
      </c>
      <c r="C2632" s="114">
        <v>2500</v>
      </c>
      <c r="D2632" s="122">
        <v>0</v>
      </c>
    </row>
    <row r="2633" spans="1:4" s="94" customFormat="1" x14ac:dyDescent="0.2">
      <c r="A2633" s="112">
        <v>412900</v>
      </c>
      <c r="B2633" s="113" t="s">
        <v>297</v>
      </c>
      <c r="C2633" s="114">
        <v>7500</v>
      </c>
      <c r="D2633" s="122">
        <v>0</v>
      </c>
    </row>
    <row r="2634" spans="1:4" s="119" customFormat="1" x14ac:dyDescent="0.2">
      <c r="A2634" s="110">
        <v>413000</v>
      </c>
      <c r="B2634" s="115" t="s">
        <v>206</v>
      </c>
      <c r="C2634" s="109">
        <f t="shared" ref="C2634:D2634" si="563">C2635</f>
        <v>1000</v>
      </c>
      <c r="D2634" s="109">
        <f t="shared" si="563"/>
        <v>0</v>
      </c>
    </row>
    <row r="2635" spans="1:4" s="94" customFormat="1" x14ac:dyDescent="0.2">
      <c r="A2635" s="112">
        <v>413900</v>
      </c>
      <c r="B2635" s="113" t="s">
        <v>99</v>
      </c>
      <c r="C2635" s="114">
        <v>1000</v>
      </c>
      <c r="D2635" s="122">
        <v>0</v>
      </c>
    </row>
    <row r="2636" spans="1:4" s="119" customFormat="1" x14ac:dyDescent="0.2">
      <c r="A2636" s="110">
        <v>510000</v>
      </c>
      <c r="B2636" s="115" t="s">
        <v>151</v>
      </c>
      <c r="C2636" s="109">
        <f>C2637+C2641+C2639</f>
        <v>7000</v>
      </c>
      <c r="D2636" s="109">
        <f>D2637+D2641+D2639</f>
        <v>0</v>
      </c>
    </row>
    <row r="2637" spans="1:4" s="94" customFormat="1" x14ac:dyDescent="0.2">
      <c r="A2637" s="110">
        <v>511000</v>
      </c>
      <c r="B2637" s="115" t="s">
        <v>152</v>
      </c>
      <c r="C2637" s="109">
        <f>SUM(C2638:C2638)</f>
        <v>3000</v>
      </c>
      <c r="D2637" s="109">
        <f>SUM(D2638:D2638)</f>
        <v>0</v>
      </c>
    </row>
    <row r="2638" spans="1:4" s="94" customFormat="1" x14ac:dyDescent="0.2">
      <c r="A2638" s="112">
        <v>511300</v>
      </c>
      <c r="B2638" s="113" t="s">
        <v>155</v>
      </c>
      <c r="C2638" s="114">
        <v>3000</v>
      </c>
      <c r="D2638" s="122">
        <v>0</v>
      </c>
    </row>
    <row r="2639" spans="1:4" s="119" customFormat="1" x14ac:dyDescent="0.2">
      <c r="A2639" s="110">
        <v>513000</v>
      </c>
      <c r="B2639" s="115" t="s">
        <v>160</v>
      </c>
      <c r="C2639" s="109">
        <f t="shared" ref="C2639:D2639" si="564">C2640</f>
        <v>2500</v>
      </c>
      <c r="D2639" s="109">
        <f t="shared" si="564"/>
        <v>0</v>
      </c>
    </row>
    <row r="2640" spans="1:4" s="94" customFormat="1" x14ac:dyDescent="0.2">
      <c r="A2640" s="120">
        <v>513700</v>
      </c>
      <c r="B2640" s="113" t="s">
        <v>337</v>
      </c>
      <c r="C2640" s="114">
        <v>2500</v>
      </c>
      <c r="D2640" s="122">
        <v>0</v>
      </c>
    </row>
    <row r="2641" spans="1:4" s="119" customFormat="1" x14ac:dyDescent="0.2">
      <c r="A2641" s="110">
        <v>516000</v>
      </c>
      <c r="B2641" s="115" t="s">
        <v>162</v>
      </c>
      <c r="C2641" s="109">
        <f t="shared" ref="C2641:D2641" si="565">C2642</f>
        <v>1500</v>
      </c>
      <c r="D2641" s="109">
        <f t="shared" si="565"/>
        <v>0</v>
      </c>
    </row>
    <row r="2642" spans="1:4" s="94" customFormat="1" x14ac:dyDescent="0.2">
      <c r="A2642" s="112">
        <v>516100</v>
      </c>
      <c r="B2642" s="113" t="s">
        <v>162</v>
      </c>
      <c r="C2642" s="114">
        <v>1500</v>
      </c>
      <c r="D2642" s="122">
        <v>0</v>
      </c>
    </row>
    <row r="2643" spans="1:4" s="119" customFormat="1" x14ac:dyDescent="0.2">
      <c r="A2643" s="110">
        <v>630000</v>
      </c>
      <c r="B2643" s="115" t="s">
        <v>190</v>
      </c>
      <c r="C2643" s="109">
        <f>C2644+C2646</f>
        <v>20500</v>
      </c>
      <c r="D2643" s="109">
        <f>D2644+D2646</f>
        <v>600000</v>
      </c>
    </row>
    <row r="2644" spans="1:4" s="119" customFormat="1" x14ac:dyDescent="0.2">
      <c r="A2644" s="110">
        <v>631000</v>
      </c>
      <c r="B2644" s="115" t="s">
        <v>125</v>
      </c>
      <c r="C2644" s="109">
        <f>0</f>
        <v>0</v>
      </c>
      <c r="D2644" s="109">
        <f>0+D2645</f>
        <v>600000</v>
      </c>
    </row>
    <row r="2645" spans="1:4" s="94" customFormat="1" x14ac:dyDescent="0.2">
      <c r="A2645" s="120">
        <v>631200</v>
      </c>
      <c r="B2645" s="113" t="s">
        <v>193</v>
      </c>
      <c r="C2645" s="114">
        <v>0</v>
      </c>
      <c r="D2645" s="114">
        <v>600000</v>
      </c>
    </row>
    <row r="2646" spans="1:4" s="119" customFormat="1" x14ac:dyDescent="0.2">
      <c r="A2646" s="110">
        <v>638000</v>
      </c>
      <c r="B2646" s="115" t="s">
        <v>126</v>
      </c>
      <c r="C2646" s="109">
        <f t="shared" ref="C2646:D2646" si="566">C2647</f>
        <v>20500</v>
      </c>
      <c r="D2646" s="109">
        <f t="shared" si="566"/>
        <v>0</v>
      </c>
    </row>
    <row r="2647" spans="1:4" s="94" customFormat="1" x14ac:dyDescent="0.2">
      <c r="A2647" s="112">
        <v>638100</v>
      </c>
      <c r="B2647" s="113" t="s">
        <v>195</v>
      </c>
      <c r="C2647" s="114">
        <v>20500</v>
      </c>
      <c r="D2647" s="122">
        <v>0</v>
      </c>
    </row>
    <row r="2648" spans="1:4" s="94" customFormat="1" x14ac:dyDescent="0.2">
      <c r="A2648" s="153"/>
      <c r="B2648" s="147" t="s">
        <v>229</v>
      </c>
      <c r="C2648" s="151">
        <f>C2617+C2636+C2643</f>
        <v>1569900</v>
      </c>
      <c r="D2648" s="151">
        <f>D2617+D2636+D2643</f>
        <v>600000</v>
      </c>
    </row>
    <row r="2649" spans="1:4" s="94" customFormat="1" x14ac:dyDescent="0.2">
      <c r="A2649" s="130"/>
      <c r="B2649" s="108"/>
      <c r="C2649" s="131"/>
      <c r="D2649" s="131"/>
    </row>
    <row r="2650" spans="1:4" s="94" customFormat="1" x14ac:dyDescent="0.2">
      <c r="A2650" s="107"/>
      <c r="B2650" s="108"/>
      <c r="C2650" s="114"/>
      <c r="D2650" s="114"/>
    </row>
    <row r="2651" spans="1:4" s="94" customFormat="1" x14ac:dyDescent="0.2">
      <c r="A2651" s="112" t="s">
        <v>635</v>
      </c>
      <c r="B2651" s="115"/>
      <c r="C2651" s="114"/>
      <c r="D2651" s="114"/>
    </row>
    <row r="2652" spans="1:4" s="94" customFormat="1" x14ac:dyDescent="0.2">
      <c r="A2652" s="112" t="s">
        <v>242</v>
      </c>
      <c r="B2652" s="115"/>
      <c r="C2652" s="114"/>
      <c r="D2652" s="114"/>
    </row>
    <row r="2653" spans="1:4" s="94" customFormat="1" x14ac:dyDescent="0.2">
      <c r="A2653" s="112" t="s">
        <v>395</v>
      </c>
      <c r="B2653" s="115"/>
      <c r="C2653" s="114"/>
      <c r="D2653" s="114"/>
    </row>
    <row r="2654" spans="1:4" s="94" customFormat="1" x14ac:dyDescent="0.2">
      <c r="A2654" s="112" t="s">
        <v>529</v>
      </c>
      <c r="B2654" s="115"/>
      <c r="C2654" s="114"/>
      <c r="D2654" s="114"/>
    </row>
    <row r="2655" spans="1:4" s="94" customFormat="1" x14ac:dyDescent="0.2">
      <c r="A2655" s="112"/>
      <c r="B2655" s="143"/>
      <c r="C2655" s="131"/>
      <c r="D2655" s="131"/>
    </row>
    <row r="2656" spans="1:4" s="94" customFormat="1" x14ac:dyDescent="0.2">
      <c r="A2656" s="110">
        <v>410000</v>
      </c>
      <c r="B2656" s="111" t="s">
        <v>87</v>
      </c>
      <c r="C2656" s="109">
        <f>C2657+C2662+0</f>
        <v>2052100</v>
      </c>
      <c r="D2656" s="109">
        <f>D2657+D2662+0</f>
        <v>0</v>
      </c>
    </row>
    <row r="2657" spans="1:4" s="94" customFormat="1" x14ac:dyDescent="0.2">
      <c r="A2657" s="110">
        <v>411000</v>
      </c>
      <c r="B2657" s="111" t="s">
        <v>200</v>
      </c>
      <c r="C2657" s="109">
        <f t="shared" ref="C2657" si="567">SUM(C2658:C2661)</f>
        <v>1601000</v>
      </c>
      <c r="D2657" s="109">
        <f t="shared" ref="D2657" si="568">SUM(D2658:D2661)</f>
        <v>0</v>
      </c>
    </row>
    <row r="2658" spans="1:4" s="94" customFormat="1" x14ac:dyDescent="0.2">
      <c r="A2658" s="112">
        <v>411100</v>
      </c>
      <c r="B2658" s="113" t="s">
        <v>88</v>
      </c>
      <c r="C2658" s="114">
        <v>1506000</v>
      </c>
      <c r="D2658" s="122">
        <v>0</v>
      </c>
    </row>
    <row r="2659" spans="1:4" s="94" customFormat="1" ht="40.5" x14ac:dyDescent="0.2">
      <c r="A2659" s="112">
        <v>411200</v>
      </c>
      <c r="B2659" s="113" t="s">
        <v>213</v>
      </c>
      <c r="C2659" s="114">
        <v>50000</v>
      </c>
      <c r="D2659" s="122">
        <v>0</v>
      </c>
    </row>
    <row r="2660" spans="1:4" s="94" customFormat="1" ht="40.5" x14ac:dyDescent="0.2">
      <c r="A2660" s="112">
        <v>411300</v>
      </c>
      <c r="B2660" s="113" t="s">
        <v>89</v>
      </c>
      <c r="C2660" s="114">
        <v>10000</v>
      </c>
      <c r="D2660" s="122">
        <v>0</v>
      </c>
    </row>
    <row r="2661" spans="1:4" s="94" customFormat="1" x14ac:dyDescent="0.2">
      <c r="A2661" s="112">
        <v>411400</v>
      </c>
      <c r="B2661" s="113" t="s">
        <v>90</v>
      </c>
      <c r="C2661" s="114">
        <v>35000</v>
      </c>
      <c r="D2661" s="122">
        <v>0</v>
      </c>
    </row>
    <row r="2662" spans="1:4" s="94" customFormat="1" x14ac:dyDescent="0.2">
      <c r="A2662" s="110">
        <v>412000</v>
      </c>
      <c r="B2662" s="115" t="s">
        <v>205</v>
      </c>
      <c r="C2662" s="109">
        <f>SUM(C2663:C2671)</f>
        <v>451100</v>
      </c>
      <c r="D2662" s="109">
        <f>SUM(D2663:D2671)</f>
        <v>0</v>
      </c>
    </row>
    <row r="2663" spans="1:4" s="94" customFormat="1" x14ac:dyDescent="0.2">
      <c r="A2663" s="120">
        <v>412100</v>
      </c>
      <c r="B2663" s="113" t="s">
        <v>91</v>
      </c>
      <c r="C2663" s="114">
        <v>87200</v>
      </c>
      <c r="D2663" s="122">
        <v>0</v>
      </c>
    </row>
    <row r="2664" spans="1:4" s="94" customFormat="1" ht="40.5" x14ac:dyDescent="0.2">
      <c r="A2664" s="112">
        <v>412200</v>
      </c>
      <c r="B2664" s="113" t="s">
        <v>214</v>
      </c>
      <c r="C2664" s="114">
        <v>200000</v>
      </c>
      <c r="D2664" s="122">
        <v>0</v>
      </c>
    </row>
    <row r="2665" spans="1:4" s="94" customFormat="1" x14ac:dyDescent="0.2">
      <c r="A2665" s="112">
        <v>412300</v>
      </c>
      <c r="B2665" s="113" t="s">
        <v>92</v>
      </c>
      <c r="C2665" s="114">
        <v>28000</v>
      </c>
      <c r="D2665" s="122">
        <v>0</v>
      </c>
    </row>
    <row r="2666" spans="1:4" s="94" customFormat="1" x14ac:dyDescent="0.2">
      <c r="A2666" s="112">
        <v>412500</v>
      </c>
      <c r="B2666" s="113" t="s">
        <v>94</v>
      </c>
      <c r="C2666" s="114">
        <v>6000</v>
      </c>
      <c r="D2666" s="122">
        <v>0</v>
      </c>
    </row>
    <row r="2667" spans="1:4" s="94" customFormat="1" x14ac:dyDescent="0.2">
      <c r="A2667" s="112">
        <v>412600</v>
      </c>
      <c r="B2667" s="113" t="s">
        <v>215</v>
      </c>
      <c r="C2667" s="114">
        <v>7000</v>
      </c>
      <c r="D2667" s="122">
        <v>0</v>
      </c>
    </row>
    <row r="2668" spans="1:4" s="94" customFormat="1" x14ac:dyDescent="0.2">
      <c r="A2668" s="112">
        <v>412700</v>
      </c>
      <c r="B2668" s="113" t="s">
        <v>202</v>
      </c>
      <c r="C2668" s="114">
        <v>110000</v>
      </c>
      <c r="D2668" s="122">
        <v>0</v>
      </c>
    </row>
    <row r="2669" spans="1:4" s="94" customFormat="1" x14ac:dyDescent="0.2">
      <c r="A2669" s="112">
        <v>412900</v>
      </c>
      <c r="B2669" s="117" t="s">
        <v>295</v>
      </c>
      <c r="C2669" s="114">
        <v>9000</v>
      </c>
      <c r="D2669" s="122">
        <v>0</v>
      </c>
    </row>
    <row r="2670" spans="1:4" s="94" customFormat="1" x14ac:dyDescent="0.2">
      <c r="A2670" s="112">
        <v>412900</v>
      </c>
      <c r="B2670" s="117" t="s">
        <v>314</v>
      </c>
      <c r="C2670" s="114">
        <v>900</v>
      </c>
      <c r="D2670" s="122">
        <v>0</v>
      </c>
    </row>
    <row r="2671" spans="1:4" s="94" customFormat="1" x14ac:dyDescent="0.2">
      <c r="A2671" s="112">
        <v>412900</v>
      </c>
      <c r="B2671" s="117" t="s">
        <v>315</v>
      </c>
      <c r="C2671" s="114">
        <v>3000</v>
      </c>
      <c r="D2671" s="122">
        <v>0</v>
      </c>
    </row>
    <row r="2672" spans="1:4" s="94" customFormat="1" x14ac:dyDescent="0.2">
      <c r="A2672" s="110">
        <v>510000</v>
      </c>
      <c r="B2672" s="115" t="s">
        <v>151</v>
      </c>
      <c r="C2672" s="109">
        <f>C2673+C2676+0</f>
        <v>13000</v>
      </c>
      <c r="D2672" s="109">
        <f>D2673+D2676+0</f>
        <v>0</v>
      </c>
    </row>
    <row r="2673" spans="1:4" s="94" customFormat="1" x14ac:dyDescent="0.2">
      <c r="A2673" s="110">
        <v>511000</v>
      </c>
      <c r="B2673" s="115" t="s">
        <v>152</v>
      </c>
      <c r="C2673" s="109">
        <f>SUM(C2674:C2675)</f>
        <v>10000</v>
      </c>
      <c r="D2673" s="109">
        <f>SUM(D2674:D2675)</f>
        <v>0</v>
      </c>
    </row>
    <row r="2674" spans="1:4" s="94" customFormat="1" x14ac:dyDescent="0.2">
      <c r="A2674" s="120">
        <v>511100</v>
      </c>
      <c r="B2674" s="113" t="s">
        <v>153</v>
      </c>
      <c r="C2674" s="114">
        <v>0</v>
      </c>
      <c r="D2674" s="122">
        <v>0</v>
      </c>
    </row>
    <row r="2675" spans="1:4" s="94" customFormat="1" x14ac:dyDescent="0.2">
      <c r="A2675" s="112">
        <v>511300</v>
      </c>
      <c r="B2675" s="113" t="s">
        <v>155</v>
      </c>
      <c r="C2675" s="114">
        <v>10000</v>
      </c>
      <c r="D2675" s="122">
        <v>0</v>
      </c>
    </row>
    <row r="2676" spans="1:4" s="94" customFormat="1" x14ac:dyDescent="0.2">
      <c r="A2676" s="110">
        <v>516000</v>
      </c>
      <c r="B2676" s="115" t="s">
        <v>162</v>
      </c>
      <c r="C2676" s="109">
        <f t="shared" ref="C2676:D2676" si="569">C2677</f>
        <v>3000</v>
      </c>
      <c r="D2676" s="109">
        <f t="shared" si="569"/>
        <v>0</v>
      </c>
    </row>
    <row r="2677" spans="1:4" s="94" customFormat="1" x14ac:dyDescent="0.2">
      <c r="A2677" s="112">
        <v>516100</v>
      </c>
      <c r="B2677" s="113" t="s">
        <v>162</v>
      </c>
      <c r="C2677" s="114">
        <v>3000</v>
      </c>
      <c r="D2677" s="122">
        <v>0</v>
      </c>
    </row>
    <row r="2678" spans="1:4" s="119" customFormat="1" x14ac:dyDescent="0.2">
      <c r="A2678" s="110">
        <v>630000</v>
      </c>
      <c r="B2678" s="115" t="s">
        <v>190</v>
      </c>
      <c r="C2678" s="109">
        <f>C2679+C2681</f>
        <v>10000</v>
      </c>
      <c r="D2678" s="109">
        <f>D2679+D2681</f>
        <v>410000</v>
      </c>
    </row>
    <row r="2679" spans="1:4" s="119" customFormat="1" x14ac:dyDescent="0.2">
      <c r="A2679" s="110">
        <v>631000</v>
      </c>
      <c r="B2679" s="115" t="s">
        <v>125</v>
      </c>
      <c r="C2679" s="109">
        <f>0</f>
        <v>0</v>
      </c>
      <c r="D2679" s="109">
        <f>0+D2680</f>
        <v>410000</v>
      </c>
    </row>
    <row r="2680" spans="1:4" s="94" customFormat="1" x14ac:dyDescent="0.2">
      <c r="A2680" s="120">
        <v>631200</v>
      </c>
      <c r="B2680" s="113" t="s">
        <v>193</v>
      </c>
      <c r="C2680" s="114">
        <v>0</v>
      </c>
      <c r="D2680" s="114">
        <v>410000</v>
      </c>
    </row>
    <row r="2681" spans="1:4" s="119" customFormat="1" x14ac:dyDescent="0.2">
      <c r="A2681" s="110">
        <v>638000</v>
      </c>
      <c r="B2681" s="115" t="s">
        <v>126</v>
      </c>
      <c r="C2681" s="109">
        <f t="shared" ref="C2681:D2681" si="570">C2682</f>
        <v>10000</v>
      </c>
      <c r="D2681" s="109">
        <f t="shared" si="570"/>
        <v>0</v>
      </c>
    </row>
    <row r="2682" spans="1:4" s="94" customFormat="1" x14ac:dyDescent="0.2">
      <c r="A2682" s="112">
        <v>638100</v>
      </c>
      <c r="B2682" s="113" t="s">
        <v>195</v>
      </c>
      <c r="C2682" s="114">
        <v>10000</v>
      </c>
      <c r="D2682" s="122">
        <v>0</v>
      </c>
    </row>
    <row r="2683" spans="1:4" s="94" customFormat="1" x14ac:dyDescent="0.2">
      <c r="A2683" s="153"/>
      <c r="B2683" s="147" t="s">
        <v>229</v>
      </c>
      <c r="C2683" s="151">
        <f>C2656+C2672+C2678</f>
        <v>2075100</v>
      </c>
      <c r="D2683" s="151">
        <f>D2656+D2672+D2678</f>
        <v>410000</v>
      </c>
    </row>
    <row r="2684" spans="1:4" s="94" customFormat="1" x14ac:dyDescent="0.2">
      <c r="A2684" s="130"/>
      <c r="B2684" s="108"/>
      <c r="C2684" s="131"/>
      <c r="D2684" s="131"/>
    </row>
    <row r="2685" spans="1:4" s="94" customFormat="1" x14ac:dyDescent="0.2">
      <c r="A2685" s="107"/>
      <c r="B2685" s="108"/>
      <c r="C2685" s="114"/>
      <c r="D2685" s="114"/>
    </row>
    <row r="2686" spans="1:4" s="94" customFormat="1" x14ac:dyDescent="0.2">
      <c r="A2686" s="112" t="s">
        <v>636</v>
      </c>
      <c r="B2686" s="115"/>
      <c r="C2686" s="114"/>
      <c r="D2686" s="114"/>
    </row>
    <row r="2687" spans="1:4" s="94" customFormat="1" x14ac:dyDescent="0.2">
      <c r="A2687" s="112" t="s">
        <v>242</v>
      </c>
      <c r="B2687" s="115"/>
      <c r="C2687" s="114"/>
      <c r="D2687" s="114"/>
    </row>
    <row r="2688" spans="1:4" s="94" customFormat="1" x14ac:dyDescent="0.2">
      <c r="A2688" s="112" t="s">
        <v>396</v>
      </c>
      <c r="B2688" s="115"/>
      <c r="C2688" s="114"/>
      <c r="D2688" s="114"/>
    </row>
    <row r="2689" spans="1:4" s="94" customFormat="1" x14ac:dyDescent="0.2">
      <c r="A2689" s="112" t="s">
        <v>529</v>
      </c>
      <c r="B2689" s="115"/>
      <c r="C2689" s="114"/>
      <c r="D2689" s="114"/>
    </row>
    <row r="2690" spans="1:4" s="94" customFormat="1" x14ac:dyDescent="0.2">
      <c r="A2690" s="112"/>
      <c r="B2690" s="143"/>
      <c r="C2690" s="131"/>
      <c r="D2690" s="131"/>
    </row>
    <row r="2691" spans="1:4" s="94" customFormat="1" x14ac:dyDescent="0.2">
      <c r="A2691" s="110">
        <v>410000</v>
      </c>
      <c r="B2691" s="111" t="s">
        <v>87</v>
      </c>
      <c r="C2691" s="109">
        <f t="shared" ref="C2691" si="571">C2692+C2697</f>
        <v>1097700</v>
      </c>
      <c r="D2691" s="109">
        <f t="shared" ref="D2691" si="572">D2692+D2697</f>
        <v>0</v>
      </c>
    </row>
    <row r="2692" spans="1:4" s="94" customFormat="1" x14ac:dyDescent="0.2">
      <c r="A2692" s="110">
        <v>411000</v>
      </c>
      <c r="B2692" s="111" t="s">
        <v>200</v>
      </c>
      <c r="C2692" s="109">
        <f t="shared" ref="C2692" si="573">SUM(C2693:C2696)</f>
        <v>897000</v>
      </c>
      <c r="D2692" s="109">
        <f t="shared" ref="D2692" si="574">SUM(D2693:D2696)</f>
        <v>0</v>
      </c>
    </row>
    <row r="2693" spans="1:4" s="94" customFormat="1" x14ac:dyDescent="0.2">
      <c r="A2693" s="112">
        <v>411100</v>
      </c>
      <c r="B2693" s="113" t="s">
        <v>88</v>
      </c>
      <c r="C2693" s="114">
        <v>832000</v>
      </c>
      <c r="D2693" s="122">
        <v>0</v>
      </c>
    </row>
    <row r="2694" spans="1:4" s="94" customFormat="1" ht="40.5" x14ac:dyDescent="0.2">
      <c r="A2694" s="112">
        <v>411200</v>
      </c>
      <c r="B2694" s="113" t="s">
        <v>213</v>
      </c>
      <c r="C2694" s="114">
        <v>39000</v>
      </c>
      <c r="D2694" s="122">
        <v>0</v>
      </c>
    </row>
    <row r="2695" spans="1:4" s="94" customFormat="1" ht="40.5" x14ac:dyDescent="0.2">
      <c r="A2695" s="112">
        <v>411300</v>
      </c>
      <c r="B2695" s="113" t="s">
        <v>89</v>
      </c>
      <c r="C2695" s="114">
        <v>16000</v>
      </c>
      <c r="D2695" s="122">
        <v>0</v>
      </c>
    </row>
    <row r="2696" spans="1:4" s="94" customFormat="1" x14ac:dyDescent="0.2">
      <c r="A2696" s="112">
        <v>411400</v>
      </c>
      <c r="B2696" s="113" t="s">
        <v>90</v>
      </c>
      <c r="C2696" s="114">
        <v>10000</v>
      </c>
      <c r="D2696" s="122">
        <v>0</v>
      </c>
    </row>
    <row r="2697" spans="1:4" s="94" customFormat="1" x14ac:dyDescent="0.2">
      <c r="A2697" s="110">
        <v>412000</v>
      </c>
      <c r="B2697" s="115" t="s">
        <v>205</v>
      </c>
      <c r="C2697" s="109">
        <f>SUM(C2698:C2706)</f>
        <v>200700</v>
      </c>
      <c r="D2697" s="109">
        <f>SUM(D2698:D2706)</f>
        <v>0</v>
      </c>
    </row>
    <row r="2698" spans="1:4" s="94" customFormat="1" ht="40.5" x14ac:dyDescent="0.2">
      <c r="A2698" s="112">
        <v>412200</v>
      </c>
      <c r="B2698" s="113" t="s">
        <v>214</v>
      </c>
      <c r="C2698" s="114">
        <v>140000</v>
      </c>
      <c r="D2698" s="122">
        <v>0</v>
      </c>
    </row>
    <row r="2699" spans="1:4" s="94" customFormat="1" x14ac:dyDescent="0.2">
      <c r="A2699" s="112">
        <v>412300</v>
      </c>
      <c r="B2699" s="113" t="s">
        <v>92</v>
      </c>
      <c r="C2699" s="114">
        <v>12000</v>
      </c>
      <c r="D2699" s="122">
        <v>0</v>
      </c>
    </row>
    <row r="2700" spans="1:4" s="94" customFormat="1" x14ac:dyDescent="0.2">
      <c r="A2700" s="112">
        <v>412500</v>
      </c>
      <c r="B2700" s="113" t="s">
        <v>94</v>
      </c>
      <c r="C2700" s="114">
        <v>1999.9999999999998</v>
      </c>
      <c r="D2700" s="122">
        <v>0</v>
      </c>
    </row>
    <row r="2701" spans="1:4" s="94" customFormat="1" x14ac:dyDescent="0.2">
      <c r="A2701" s="112">
        <v>412600</v>
      </c>
      <c r="B2701" s="113" t="s">
        <v>215</v>
      </c>
      <c r="C2701" s="114">
        <v>1999.9999999999998</v>
      </c>
      <c r="D2701" s="122">
        <v>0</v>
      </c>
    </row>
    <row r="2702" spans="1:4" s="94" customFormat="1" x14ac:dyDescent="0.2">
      <c r="A2702" s="112">
        <v>412700</v>
      </c>
      <c r="B2702" s="113" t="s">
        <v>202</v>
      </c>
      <c r="C2702" s="114">
        <v>40000</v>
      </c>
      <c r="D2702" s="122">
        <v>0</v>
      </c>
    </row>
    <row r="2703" spans="1:4" s="94" customFormat="1" x14ac:dyDescent="0.2">
      <c r="A2703" s="112">
        <v>412900</v>
      </c>
      <c r="B2703" s="117" t="s">
        <v>295</v>
      </c>
      <c r="C2703" s="114">
        <v>0</v>
      </c>
      <c r="D2703" s="122">
        <v>0</v>
      </c>
    </row>
    <row r="2704" spans="1:4" s="94" customFormat="1" x14ac:dyDescent="0.2">
      <c r="A2704" s="112">
        <v>412900</v>
      </c>
      <c r="B2704" s="117" t="s">
        <v>314</v>
      </c>
      <c r="C2704" s="114">
        <v>1999.9999999999998</v>
      </c>
      <c r="D2704" s="122">
        <v>0</v>
      </c>
    </row>
    <row r="2705" spans="1:4" s="94" customFormat="1" x14ac:dyDescent="0.2">
      <c r="A2705" s="112">
        <v>412900</v>
      </c>
      <c r="B2705" s="117" t="s">
        <v>315</v>
      </c>
      <c r="C2705" s="114">
        <v>2000</v>
      </c>
      <c r="D2705" s="122">
        <v>0</v>
      </c>
    </row>
    <row r="2706" spans="1:4" s="94" customFormat="1" x14ac:dyDescent="0.2">
      <c r="A2706" s="112">
        <v>412900</v>
      </c>
      <c r="B2706" s="113" t="s">
        <v>297</v>
      </c>
      <c r="C2706" s="114">
        <v>700</v>
      </c>
      <c r="D2706" s="122">
        <v>0</v>
      </c>
    </row>
    <row r="2707" spans="1:4" s="119" customFormat="1" x14ac:dyDescent="0.2">
      <c r="A2707" s="110">
        <v>510000</v>
      </c>
      <c r="B2707" s="115" t="s">
        <v>151</v>
      </c>
      <c r="C2707" s="109">
        <f t="shared" ref="C2707:D2707" si="575">C2708</f>
        <v>20000</v>
      </c>
      <c r="D2707" s="109">
        <f t="shared" si="575"/>
        <v>0</v>
      </c>
    </row>
    <row r="2708" spans="1:4" s="119" customFormat="1" x14ac:dyDescent="0.2">
      <c r="A2708" s="110">
        <v>511000</v>
      </c>
      <c r="B2708" s="115" t="s">
        <v>152</v>
      </c>
      <c r="C2708" s="109">
        <f t="shared" ref="C2708" si="576">SUM(C2709:C2710)</f>
        <v>20000</v>
      </c>
      <c r="D2708" s="109">
        <f t="shared" ref="D2708" si="577">SUM(D2709:D2710)</f>
        <v>0</v>
      </c>
    </row>
    <row r="2709" spans="1:4" s="94" customFormat="1" ht="40.5" x14ac:dyDescent="0.2">
      <c r="A2709" s="112">
        <v>511200</v>
      </c>
      <c r="B2709" s="113" t="s">
        <v>154</v>
      </c>
      <c r="C2709" s="114">
        <v>0</v>
      </c>
      <c r="D2709" s="122">
        <v>0</v>
      </c>
    </row>
    <row r="2710" spans="1:4" s="94" customFormat="1" x14ac:dyDescent="0.2">
      <c r="A2710" s="112">
        <v>511300</v>
      </c>
      <c r="B2710" s="113" t="s">
        <v>155</v>
      </c>
      <c r="C2710" s="114">
        <v>20000</v>
      </c>
      <c r="D2710" s="122">
        <v>0</v>
      </c>
    </row>
    <row r="2711" spans="1:4" s="119" customFormat="1" x14ac:dyDescent="0.2">
      <c r="A2711" s="110">
        <v>630000</v>
      </c>
      <c r="B2711" s="115" t="s">
        <v>190</v>
      </c>
      <c r="C2711" s="109">
        <f t="shared" ref="C2711:D2711" si="578">C2712</f>
        <v>0</v>
      </c>
      <c r="D2711" s="109">
        <f t="shared" si="578"/>
        <v>180000</v>
      </c>
    </row>
    <row r="2712" spans="1:4" s="119" customFormat="1" x14ac:dyDescent="0.2">
      <c r="A2712" s="110">
        <v>631000</v>
      </c>
      <c r="B2712" s="115" t="s">
        <v>125</v>
      </c>
      <c r="C2712" s="109">
        <f>0</f>
        <v>0</v>
      </c>
      <c r="D2712" s="109">
        <f>0+D2713</f>
        <v>180000</v>
      </c>
    </row>
    <row r="2713" spans="1:4" s="94" customFormat="1" x14ac:dyDescent="0.2">
      <c r="A2713" s="120">
        <v>631200</v>
      </c>
      <c r="B2713" s="113" t="s">
        <v>193</v>
      </c>
      <c r="C2713" s="114">
        <v>0</v>
      </c>
      <c r="D2713" s="114">
        <v>180000</v>
      </c>
    </row>
    <row r="2714" spans="1:4" s="94" customFormat="1" x14ac:dyDescent="0.2">
      <c r="A2714" s="153"/>
      <c r="B2714" s="147" t="s">
        <v>229</v>
      </c>
      <c r="C2714" s="151">
        <f>C2691+C2707+C2711</f>
        <v>1117700</v>
      </c>
      <c r="D2714" s="151">
        <f>D2691+D2707+D2711</f>
        <v>180000</v>
      </c>
    </row>
    <row r="2715" spans="1:4" s="94" customFormat="1" x14ac:dyDescent="0.2">
      <c r="A2715" s="130"/>
      <c r="B2715" s="108"/>
      <c r="C2715" s="131"/>
      <c r="D2715" s="131"/>
    </row>
    <row r="2716" spans="1:4" s="94" customFormat="1" x14ac:dyDescent="0.2">
      <c r="A2716" s="107"/>
      <c r="B2716" s="108"/>
      <c r="C2716" s="114"/>
      <c r="D2716" s="114"/>
    </row>
    <row r="2717" spans="1:4" s="94" customFormat="1" x14ac:dyDescent="0.2">
      <c r="A2717" s="112" t="s">
        <v>637</v>
      </c>
      <c r="B2717" s="115"/>
      <c r="C2717" s="114"/>
      <c r="D2717" s="114"/>
    </row>
    <row r="2718" spans="1:4" s="94" customFormat="1" x14ac:dyDescent="0.2">
      <c r="A2718" s="112" t="s">
        <v>242</v>
      </c>
      <c r="B2718" s="115"/>
      <c r="C2718" s="114"/>
      <c r="D2718" s="114"/>
    </row>
    <row r="2719" spans="1:4" s="94" customFormat="1" x14ac:dyDescent="0.2">
      <c r="A2719" s="112" t="s">
        <v>397</v>
      </c>
      <c r="B2719" s="115"/>
      <c r="C2719" s="114"/>
      <c r="D2719" s="114"/>
    </row>
    <row r="2720" spans="1:4" s="94" customFormat="1" x14ac:dyDescent="0.2">
      <c r="A2720" s="112" t="s">
        <v>529</v>
      </c>
      <c r="B2720" s="115"/>
      <c r="C2720" s="114"/>
      <c r="D2720" s="114"/>
    </row>
    <row r="2721" spans="1:4" s="94" customFormat="1" x14ac:dyDescent="0.2">
      <c r="A2721" s="112"/>
      <c r="B2721" s="143"/>
      <c r="C2721" s="131"/>
      <c r="D2721" s="131"/>
    </row>
    <row r="2722" spans="1:4" s="94" customFormat="1" x14ac:dyDescent="0.2">
      <c r="A2722" s="110">
        <v>410000</v>
      </c>
      <c r="B2722" s="111" t="s">
        <v>87</v>
      </c>
      <c r="C2722" s="109">
        <f t="shared" ref="C2722" si="579">C2723+C2728</f>
        <v>2472300</v>
      </c>
      <c r="D2722" s="109">
        <f t="shared" ref="D2722" si="580">D2723+D2728</f>
        <v>0</v>
      </c>
    </row>
    <row r="2723" spans="1:4" s="94" customFormat="1" x14ac:dyDescent="0.2">
      <c r="A2723" s="110">
        <v>411000</v>
      </c>
      <c r="B2723" s="111" t="s">
        <v>200</v>
      </c>
      <c r="C2723" s="109">
        <f t="shared" ref="C2723" si="581">SUM(C2724:C2727)</f>
        <v>1910400</v>
      </c>
      <c r="D2723" s="109">
        <f t="shared" ref="D2723" si="582">SUM(D2724:D2727)</f>
        <v>0</v>
      </c>
    </row>
    <row r="2724" spans="1:4" s="94" customFormat="1" x14ac:dyDescent="0.2">
      <c r="A2724" s="112">
        <v>411100</v>
      </c>
      <c r="B2724" s="113" t="s">
        <v>88</v>
      </c>
      <c r="C2724" s="114">
        <v>1747000</v>
      </c>
      <c r="D2724" s="122">
        <v>0</v>
      </c>
    </row>
    <row r="2725" spans="1:4" s="94" customFormat="1" ht="40.5" x14ac:dyDescent="0.2">
      <c r="A2725" s="112">
        <v>411200</v>
      </c>
      <c r="B2725" s="113" t="s">
        <v>213</v>
      </c>
      <c r="C2725" s="114">
        <v>72000</v>
      </c>
      <c r="D2725" s="122">
        <v>0</v>
      </c>
    </row>
    <row r="2726" spans="1:4" s="94" customFormat="1" ht="40.5" x14ac:dyDescent="0.2">
      <c r="A2726" s="112">
        <v>411300</v>
      </c>
      <c r="B2726" s="113" t="s">
        <v>89</v>
      </c>
      <c r="C2726" s="114">
        <v>50000</v>
      </c>
      <c r="D2726" s="122">
        <v>0</v>
      </c>
    </row>
    <row r="2727" spans="1:4" s="94" customFormat="1" x14ac:dyDescent="0.2">
      <c r="A2727" s="112">
        <v>411400</v>
      </c>
      <c r="B2727" s="113" t="s">
        <v>90</v>
      </c>
      <c r="C2727" s="114">
        <v>41400</v>
      </c>
      <c r="D2727" s="122">
        <v>0</v>
      </c>
    </row>
    <row r="2728" spans="1:4" s="94" customFormat="1" x14ac:dyDescent="0.2">
      <c r="A2728" s="110">
        <v>412000</v>
      </c>
      <c r="B2728" s="115" t="s">
        <v>205</v>
      </c>
      <c r="C2728" s="109">
        <f>SUM(C2729:C2737)</f>
        <v>561900</v>
      </c>
      <c r="D2728" s="109">
        <f>SUM(D2729:D2737)</f>
        <v>0</v>
      </c>
    </row>
    <row r="2729" spans="1:4" s="94" customFormat="1" ht="40.5" x14ac:dyDescent="0.2">
      <c r="A2729" s="112">
        <v>412200</v>
      </c>
      <c r="B2729" s="113" t="s">
        <v>214</v>
      </c>
      <c r="C2729" s="114">
        <v>255000</v>
      </c>
      <c r="D2729" s="122">
        <v>0</v>
      </c>
    </row>
    <row r="2730" spans="1:4" s="94" customFormat="1" x14ac:dyDescent="0.2">
      <c r="A2730" s="112">
        <v>412300</v>
      </c>
      <c r="B2730" s="113" t="s">
        <v>92</v>
      </c>
      <c r="C2730" s="114">
        <v>35000</v>
      </c>
      <c r="D2730" s="122">
        <v>0</v>
      </c>
    </row>
    <row r="2731" spans="1:4" s="94" customFormat="1" x14ac:dyDescent="0.2">
      <c r="A2731" s="112">
        <v>412500</v>
      </c>
      <c r="B2731" s="113" t="s">
        <v>94</v>
      </c>
      <c r="C2731" s="114">
        <v>4600</v>
      </c>
      <c r="D2731" s="122">
        <v>0</v>
      </c>
    </row>
    <row r="2732" spans="1:4" s="94" customFormat="1" x14ac:dyDescent="0.2">
      <c r="A2732" s="112">
        <v>412600</v>
      </c>
      <c r="B2732" s="113" t="s">
        <v>215</v>
      </c>
      <c r="C2732" s="114">
        <v>3500</v>
      </c>
      <c r="D2732" s="122">
        <v>0</v>
      </c>
    </row>
    <row r="2733" spans="1:4" s="94" customFormat="1" x14ac:dyDescent="0.2">
      <c r="A2733" s="112">
        <v>412700</v>
      </c>
      <c r="B2733" s="113" t="s">
        <v>202</v>
      </c>
      <c r="C2733" s="114">
        <v>245000</v>
      </c>
      <c r="D2733" s="122">
        <v>0</v>
      </c>
    </row>
    <row r="2734" spans="1:4" s="94" customFormat="1" x14ac:dyDescent="0.2">
      <c r="A2734" s="112">
        <v>412900</v>
      </c>
      <c r="B2734" s="113" t="s">
        <v>530</v>
      </c>
      <c r="C2734" s="114">
        <v>1500</v>
      </c>
      <c r="D2734" s="122">
        <v>0</v>
      </c>
    </row>
    <row r="2735" spans="1:4" s="94" customFormat="1" x14ac:dyDescent="0.2">
      <c r="A2735" s="112">
        <v>412900</v>
      </c>
      <c r="B2735" s="117" t="s">
        <v>314</v>
      </c>
      <c r="C2735" s="114">
        <v>10500</v>
      </c>
      <c r="D2735" s="122">
        <v>0</v>
      </c>
    </row>
    <row r="2736" spans="1:4" s="94" customFormat="1" x14ac:dyDescent="0.2">
      <c r="A2736" s="112">
        <v>412900</v>
      </c>
      <c r="B2736" s="117" t="s">
        <v>315</v>
      </c>
      <c r="C2736" s="114">
        <v>3800</v>
      </c>
      <c r="D2736" s="122">
        <v>0</v>
      </c>
    </row>
    <row r="2737" spans="1:4" s="94" customFormat="1" x14ac:dyDescent="0.2">
      <c r="A2737" s="112">
        <v>412900</v>
      </c>
      <c r="B2737" s="113" t="s">
        <v>297</v>
      </c>
      <c r="C2737" s="114">
        <v>3000</v>
      </c>
      <c r="D2737" s="122">
        <v>0</v>
      </c>
    </row>
    <row r="2738" spans="1:4" s="94" customFormat="1" x14ac:dyDescent="0.2">
      <c r="A2738" s="110">
        <v>510000</v>
      </c>
      <c r="B2738" s="115" t="s">
        <v>151</v>
      </c>
      <c r="C2738" s="109">
        <f>C2739+0</f>
        <v>10000</v>
      </c>
      <c r="D2738" s="109">
        <f>D2739+0</f>
        <v>0</v>
      </c>
    </row>
    <row r="2739" spans="1:4" s="94" customFormat="1" x14ac:dyDescent="0.2">
      <c r="A2739" s="110">
        <v>511000</v>
      </c>
      <c r="B2739" s="115" t="s">
        <v>152</v>
      </c>
      <c r="C2739" s="109">
        <f>SUM(C2740:C2740)</f>
        <v>10000</v>
      </c>
      <c r="D2739" s="109">
        <f>SUM(D2740:D2740)</f>
        <v>0</v>
      </c>
    </row>
    <row r="2740" spans="1:4" s="94" customFormat="1" x14ac:dyDescent="0.2">
      <c r="A2740" s="112">
        <v>511300</v>
      </c>
      <c r="B2740" s="113" t="s">
        <v>155</v>
      </c>
      <c r="C2740" s="114">
        <v>10000</v>
      </c>
      <c r="D2740" s="122">
        <v>0</v>
      </c>
    </row>
    <row r="2741" spans="1:4" s="119" customFormat="1" x14ac:dyDescent="0.2">
      <c r="A2741" s="110">
        <v>630000</v>
      </c>
      <c r="B2741" s="115" t="s">
        <v>190</v>
      </c>
      <c r="C2741" s="109">
        <f>C2742+C2744</f>
        <v>0</v>
      </c>
      <c r="D2741" s="109">
        <f>D2742+D2744</f>
        <v>1571600</v>
      </c>
    </row>
    <row r="2742" spans="1:4" s="119" customFormat="1" x14ac:dyDescent="0.2">
      <c r="A2742" s="110">
        <v>631000</v>
      </c>
      <c r="B2742" s="115" t="s">
        <v>125</v>
      </c>
      <c r="C2742" s="109">
        <f>0</f>
        <v>0</v>
      </c>
      <c r="D2742" s="109">
        <f>0+D2743</f>
        <v>1571600</v>
      </c>
    </row>
    <row r="2743" spans="1:4" s="94" customFormat="1" x14ac:dyDescent="0.2">
      <c r="A2743" s="120">
        <v>631200</v>
      </c>
      <c r="B2743" s="113" t="s">
        <v>193</v>
      </c>
      <c r="C2743" s="114">
        <v>0</v>
      </c>
      <c r="D2743" s="114">
        <v>1571600</v>
      </c>
    </row>
    <row r="2744" spans="1:4" s="119" customFormat="1" x14ac:dyDescent="0.2">
      <c r="A2744" s="110">
        <v>638000</v>
      </c>
      <c r="B2744" s="115" t="s">
        <v>126</v>
      </c>
      <c r="C2744" s="109">
        <f t="shared" ref="C2744:D2744" si="583">C2745</f>
        <v>0</v>
      </c>
      <c r="D2744" s="109">
        <f t="shared" si="583"/>
        <v>0</v>
      </c>
    </row>
    <row r="2745" spans="1:4" s="94" customFormat="1" x14ac:dyDescent="0.2">
      <c r="A2745" s="112">
        <v>638100</v>
      </c>
      <c r="B2745" s="113" t="s">
        <v>195</v>
      </c>
      <c r="C2745" s="114">
        <v>0</v>
      </c>
      <c r="D2745" s="122">
        <v>0</v>
      </c>
    </row>
    <row r="2746" spans="1:4" s="94" customFormat="1" x14ac:dyDescent="0.2">
      <c r="A2746" s="153"/>
      <c r="B2746" s="147" t="s">
        <v>229</v>
      </c>
      <c r="C2746" s="151">
        <f>C2722+C2738+C2741</f>
        <v>2482300</v>
      </c>
      <c r="D2746" s="151">
        <f>D2722+D2738+D2741</f>
        <v>1571600</v>
      </c>
    </row>
    <row r="2747" spans="1:4" s="94" customFormat="1" x14ac:dyDescent="0.2">
      <c r="A2747" s="130"/>
      <c r="B2747" s="108"/>
      <c r="C2747" s="131"/>
      <c r="D2747" s="131"/>
    </row>
    <row r="2748" spans="1:4" s="94" customFormat="1" x14ac:dyDescent="0.2">
      <c r="A2748" s="107"/>
      <c r="B2748" s="108"/>
      <c r="C2748" s="114"/>
      <c r="D2748" s="114"/>
    </row>
    <row r="2749" spans="1:4" s="94" customFormat="1" x14ac:dyDescent="0.2">
      <c r="A2749" s="112" t="s">
        <v>638</v>
      </c>
      <c r="B2749" s="115"/>
      <c r="C2749" s="114"/>
      <c r="D2749" s="114"/>
    </row>
    <row r="2750" spans="1:4" s="94" customFormat="1" x14ac:dyDescent="0.2">
      <c r="A2750" s="112" t="s">
        <v>242</v>
      </c>
      <c r="B2750" s="115"/>
      <c r="C2750" s="114"/>
      <c r="D2750" s="114"/>
    </row>
    <row r="2751" spans="1:4" s="94" customFormat="1" x14ac:dyDescent="0.2">
      <c r="A2751" s="112" t="s">
        <v>398</v>
      </c>
      <c r="B2751" s="115"/>
      <c r="C2751" s="114"/>
      <c r="D2751" s="114"/>
    </row>
    <row r="2752" spans="1:4" s="94" customFormat="1" x14ac:dyDescent="0.2">
      <c r="A2752" s="112" t="s">
        <v>529</v>
      </c>
      <c r="B2752" s="115"/>
      <c r="C2752" s="114"/>
      <c r="D2752" s="114"/>
    </row>
    <row r="2753" spans="1:4" s="94" customFormat="1" x14ac:dyDescent="0.2">
      <c r="A2753" s="112"/>
      <c r="B2753" s="143"/>
      <c r="C2753" s="131"/>
      <c r="D2753" s="131"/>
    </row>
    <row r="2754" spans="1:4" s="94" customFormat="1" x14ac:dyDescent="0.2">
      <c r="A2754" s="110">
        <v>410000</v>
      </c>
      <c r="B2754" s="111" t="s">
        <v>87</v>
      </c>
      <c r="C2754" s="109">
        <f t="shared" ref="C2754" si="584">C2755+C2760</f>
        <v>1168800</v>
      </c>
      <c r="D2754" s="109">
        <f t="shared" ref="D2754" si="585">D2755+D2760</f>
        <v>0</v>
      </c>
    </row>
    <row r="2755" spans="1:4" s="94" customFormat="1" x14ac:dyDescent="0.2">
      <c r="A2755" s="110">
        <v>411000</v>
      </c>
      <c r="B2755" s="111" t="s">
        <v>200</v>
      </c>
      <c r="C2755" s="109">
        <f t="shared" ref="C2755" si="586">SUM(C2756:C2759)</f>
        <v>925800</v>
      </c>
      <c r="D2755" s="109">
        <f t="shared" ref="D2755" si="587">SUM(D2756:D2759)</f>
        <v>0</v>
      </c>
    </row>
    <row r="2756" spans="1:4" s="94" customFormat="1" x14ac:dyDescent="0.2">
      <c r="A2756" s="112">
        <v>411100</v>
      </c>
      <c r="B2756" s="113" t="s">
        <v>88</v>
      </c>
      <c r="C2756" s="114">
        <v>840000</v>
      </c>
      <c r="D2756" s="122">
        <v>0</v>
      </c>
    </row>
    <row r="2757" spans="1:4" s="94" customFormat="1" ht="40.5" x14ac:dyDescent="0.2">
      <c r="A2757" s="112">
        <v>411200</v>
      </c>
      <c r="B2757" s="113" t="s">
        <v>213</v>
      </c>
      <c r="C2757" s="114">
        <v>37000</v>
      </c>
      <c r="D2757" s="122">
        <v>0</v>
      </c>
    </row>
    <row r="2758" spans="1:4" s="94" customFormat="1" ht="40.5" x14ac:dyDescent="0.2">
      <c r="A2758" s="112">
        <v>411300</v>
      </c>
      <c r="B2758" s="113" t="s">
        <v>89</v>
      </c>
      <c r="C2758" s="114">
        <v>29800</v>
      </c>
      <c r="D2758" s="122">
        <v>0</v>
      </c>
    </row>
    <row r="2759" spans="1:4" s="94" customFormat="1" x14ac:dyDescent="0.2">
      <c r="A2759" s="112">
        <v>411400</v>
      </c>
      <c r="B2759" s="113" t="s">
        <v>90</v>
      </c>
      <c r="C2759" s="114">
        <v>19000</v>
      </c>
      <c r="D2759" s="122">
        <v>0</v>
      </c>
    </row>
    <row r="2760" spans="1:4" s="94" customFormat="1" x14ac:dyDescent="0.2">
      <c r="A2760" s="110">
        <v>412000</v>
      </c>
      <c r="B2760" s="115" t="s">
        <v>205</v>
      </c>
      <c r="C2760" s="109">
        <f>SUM(C2761:C2770)</f>
        <v>243000</v>
      </c>
      <c r="D2760" s="109">
        <f>SUM(D2761:D2770)</f>
        <v>0</v>
      </c>
    </row>
    <row r="2761" spans="1:4" s="94" customFormat="1" ht="40.5" x14ac:dyDescent="0.2">
      <c r="A2761" s="112">
        <v>412200</v>
      </c>
      <c r="B2761" s="113" t="s">
        <v>214</v>
      </c>
      <c r="C2761" s="114">
        <v>136000</v>
      </c>
      <c r="D2761" s="122">
        <v>0</v>
      </c>
    </row>
    <row r="2762" spans="1:4" s="94" customFormat="1" x14ac:dyDescent="0.2">
      <c r="A2762" s="112">
        <v>412300</v>
      </c>
      <c r="B2762" s="113" t="s">
        <v>92</v>
      </c>
      <c r="C2762" s="114">
        <v>25000</v>
      </c>
      <c r="D2762" s="122">
        <v>0</v>
      </c>
    </row>
    <row r="2763" spans="1:4" s="94" customFormat="1" x14ac:dyDescent="0.2">
      <c r="A2763" s="112">
        <v>412500</v>
      </c>
      <c r="B2763" s="113" t="s">
        <v>94</v>
      </c>
      <c r="C2763" s="114">
        <v>7000</v>
      </c>
      <c r="D2763" s="122">
        <v>0</v>
      </c>
    </row>
    <row r="2764" spans="1:4" s="94" customFormat="1" x14ac:dyDescent="0.2">
      <c r="A2764" s="112">
        <v>412600</v>
      </c>
      <c r="B2764" s="113" t="s">
        <v>215</v>
      </c>
      <c r="C2764" s="114">
        <v>2500</v>
      </c>
      <c r="D2764" s="122">
        <v>0</v>
      </c>
    </row>
    <row r="2765" spans="1:4" s="94" customFormat="1" x14ac:dyDescent="0.2">
      <c r="A2765" s="112">
        <v>412700</v>
      </c>
      <c r="B2765" s="113" t="s">
        <v>202</v>
      </c>
      <c r="C2765" s="114">
        <v>65000</v>
      </c>
      <c r="D2765" s="122">
        <v>0</v>
      </c>
    </row>
    <row r="2766" spans="1:4" s="94" customFormat="1" x14ac:dyDescent="0.2">
      <c r="A2766" s="112">
        <v>412900</v>
      </c>
      <c r="B2766" s="117" t="s">
        <v>295</v>
      </c>
      <c r="C2766" s="114">
        <v>1999.9999999999998</v>
      </c>
      <c r="D2766" s="122">
        <v>0</v>
      </c>
    </row>
    <row r="2767" spans="1:4" s="94" customFormat="1" x14ac:dyDescent="0.2">
      <c r="A2767" s="112">
        <v>412900</v>
      </c>
      <c r="B2767" s="117" t="s">
        <v>313</v>
      </c>
      <c r="C2767" s="114">
        <v>400</v>
      </c>
      <c r="D2767" s="122">
        <v>0</v>
      </c>
    </row>
    <row r="2768" spans="1:4" s="94" customFormat="1" x14ac:dyDescent="0.2">
      <c r="A2768" s="112">
        <v>412900</v>
      </c>
      <c r="B2768" s="117" t="s">
        <v>314</v>
      </c>
      <c r="C2768" s="114">
        <v>1800</v>
      </c>
      <c r="D2768" s="122">
        <v>0</v>
      </c>
    </row>
    <row r="2769" spans="1:4" s="94" customFormat="1" x14ac:dyDescent="0.2">
      <c r="A2769" s="112">
        <v>412900</v>
      </c>
      <c r="B2769" s="117" t="s">
        <v>315</v>
      </c>
      <c r="C2769" s="114">
        <v>1800</v>
      </c>
      <c r="D2769" s="122">
        <v>0</v>
      </c>
    </row>
    <row r="2770" spans="1:4" s="94" customFormat="1" x14ac:dyDescent="0.2">
      <c r="A2770" s="112">
        <v>412900</v>
      </c>
      <c r="B2770" s="117" t="s">
        <v>297</v>
      </c>
      <c r="C2770" s="114">
        <v>1500</v>
      </c>
      <c r="D2770" s="122">
        <v>0</v>
      </c>
    </row>
    <row r="2771" spans="1:4" s="119" customFormat="1" x14ac:dyDescent="0.2">
      <c r="A2771" s="110">
        <v>510000</v>
      </c>
      <c r="B2771" s="115" t="s">
        <v>151</v>
      </c>
      <c r="C2771" s="109">
        <f>C2772+0</f>
        <v>20000</v>
      </c>
      <c r="D2771" s="109">
        <f>D2772+0</f>
        <v>0</v>
      </c>
    </row>
    <row r="2772" spans="1:4" s="119" customFormat="1" x14ac:dyDescent="0.2">
      <c r="A2772" s="110">
        <v>511000</v>
      </c>
      <c r="B2772" s="115" t="s">
        <v>152</v>
      </c>
      <c r="C2772" s="109">
        <f>SUM(C2773:C2773)</f>
        <v>20000</v>
      </c>
      <c r="D2772" s="109">
        <f>SUM(D2773:D2773)</f>
        <v>0</v>
      </c>
    </row>
    <row r="2773" spans="1:4" s="94" customFormat="1" x14ac:dyDescent="0.2">
      <c r="A2773" s="112">
        <v>511300</v>
      </c>
      <c r="B2773" s="113" t="s">
        <v>155</v>
      </c>
      <c r="C2773" s="114">
        <v>20000</v>
      </c>
      <c r="D2773" s="122">
        <v>0</v>
      </c>
    </row>
    <row r="2774" spans="1:4" s="119" customFormat="1" x14ac:dyDescent="0.2">
      <c r="A2774" s="110">
        <v>630000</v>
      </c>
      <c r="B2774" s="115" t="s">
        <v>190</v>
      </c>
      <c r="C2774" s="109">
        <f>C2775+C2777</f>
        <v>18000</v>
      </c>
      <c r="D2774" s="109">
        <f>D2775+D2777</f>
        <v>263000</v>
      </c>
    </row>
    <row r="2775" spans="1:4" s="119" customFormat="1" x14ac:dyDescent="0.2">
      <c r="A2775" s="110">
        <v>631000</v>
      </c>
      <c r="B2775" s="115" t="s">
        <v>125</v>
      </c>
      <c r="C2775" s="109">
        <f>0</f>
        <v>0</v>
      </c>
      <c r="D2775" s="109">
        <f>0+D2776</f>
        <v>263000</v>
      </c>
    </row>
    <row r="2776" spans="1:4" s="94" customFormat="1" x14ac:dyDescent="0.2">
      <c r="A2776" s="120">
        <v>631200</v>
      </c>
      <c r="B2776" s="113" t="s">
        <v>193</v>
      </c>
      <c r="C2776" s="114">
        <v>0</v>
      </c>
      <c r="D2776" s="114">
        <v>263000</v>
      </c>
    </row>
    <row r="2777" spans="1:4" s="119" customFormat="1" x14ac:dyDescent="0.2">
      <c r="A2777" s="110">
        <v>638000</v>
      </c>
      <c r="B2777" s="115" t="s">
        <v>126</v>
      </c>
      <c r="C2777" s="109">
        <f t="shared" ref="C2777:D2777" si="588">C2778</f>
        <v>18000</v>
      </c>
      <c r="D2777" s="109">
        <f t="shared" si="588"/>
        <v>0</v>
      </c>
    </row>
    <row r="2778" spans="1:4" s="94" customFormat="1" x14ac:dyDescent="0.2">
      <c r="A2778" s="112">
        <v>638100</v>
      </c>
      <c r="B2778" s="113" t="s">
        <v>195</v>
      </c>
      <c r="C2778" s="114">
        <v>18000</v>
      </c>
      <c r="D2778" s="122">
        <v>0</v>
      </c>
    </row>
    <row r="2779" spans="1:4" s="94" customFormat="1" x14ac:dyDescent="0.2">
      <c r="A2779" s="153"/>
      <c r="B2779" s="147" t="s">
        <v>229</v>
      </c>
      <c r="C2779" s="151">
        <f>C2754+C2771+C2774</f>
        <v>1206800</v>
      </c>
      <c r="D2779" s="151">
        <f>D2754+D2771+D2774</f>
        <v>263000</v>
      </c>
    </row>
    <row r="2780" spans="1:4" s="94" customFormat="1" x14ac:dyDescent="0.2">
      <c r="A2780" s="130"/>
      <c r="B2780" s="108"/>
      <c r="C2780" s="131"/>
      <c r="D2780" s="131"/>
    </row>
    <row r="2781" spans="1:4" s="94" customFormat="1" x14ac:dyDescent="0.2">
      <c r="A2781" s="107"/>
      <c r="B2781" s="108"/>
      <c r="C2781" s="114"/>
      <c r="D2781" s="114"/>
    </row>
    <row r="2782" spans="1:4" s="94" customFormat="1" x14ac:dyDescent="0.2">
      <c r="A2782" s="112" t="s">
        <v>639</v>
      </c>
      <c r="B2782" s="115"/>
      <c r="C2782" s="114"/>
      <c r="D2782" s="114"/>
    </row>
    <row r="2783" spans="1:4" s="94" customFormat="1" x14ac:dyDescent="0.2">
      <c r="A2783" s="112" t="s">
        <v>242</v>
      </c>
      <c r="B2783" s="115"/>
      <c r="C2783" s="114"/>
      <c r="D2783" s="114"/>
    </row>
    <row r="2784" spans="1:4" s="94" customFormat="1" x14ac:dyDescent="0.2">
      <c r="A2784" s="112" t="s">
        <v>399</v>
      </c>
      <c r="B2784" s="115"/>
      <c r="C2784" s="114"/>
      <c r="D2784" s="114"/>
    </row>
    <row r="2785" spans="1:4" s="94" customFormat="1" x14ac:dyDescent="0.2">
      <c r="A2785" s="112" t="s">
        <v>529</v>
      </c>
      <c r="B2785" s="115"/>
      <c r="C2785" s="114"/>
      <c r="D2785" s="114"/>
    </row>
    <row r="2786" spans="1:4" s="94" customFormat="1" x14ac:dyDescent="0.2">
      <c r="A2786" s="112"/>
      <c r="B2786" s="143"/>
      <c r="C2786" s="131"/>
      <c r="D2786" s="131"/>
    </row>
    <row r="2787" spans="1:4" s="94" customFormat="1" x14ac:dyDescent="0.2">
      <c r="A2787" s="110">
        <v>410000</v>
      </c>
      <c r="B2787" s="111" t="s">
        <v>87</v>
      </c>
      <c r="C2787" s="109">
        <f t="shared" ref="C2787" si="589">C2788+C2793</f>
        <v>1335700</v>
      </c>
      <c r="D2787" s="109">
        <f t="shared" ref="D2787" si="590">D2788+D2793</f>
        <v>0</v>
      </c>
    </row>
    <row r="2788" spans="1:4" s="94" customFormat="1" x14ac:dyDescent="0.2">
      <c r="A2788" s="110">
        <v>411000</v>
      </c>
      <c r="B2788" s="111" t="s">
        <v>200</v>
      </c>
      <c r="C2788" s="109">
        <f t="shared" ref="C2788" si="591">SUM(C2789:C2792)</f>
        <v>1139900</v>
      </c>
      <c r="D2788" s="109">
        <f t="shared" ref="D2788" si="592">SUM(D2789:D2792)</f>
        <v>0</v>
      </c>
    </row>
    <row r="2789" spans="1:4" s="94" customFormat="1" x14ac:dyDescent="0.2">
      <c r="A2789" s="112">
        <v>411100</v>
      </c>
      <c r="B2789" s="113" t="s">
        <v>88</v>
      </c>
      <c r="C2789" s="114">
        <v>1070000</v>
      </c>
      <c r="D2789" s="122">
        <v>0</v>
      </c>
    </row>
    <row r="2790" spans="1:4" s="94" customFormat="1" ht="40.5" x14ac:dyDescent="0.2">
      <c r="A2790" s="112">
        <v>411200</v>
      </c>
      <c r="B2790" s="113" t="s">
        <v>213</v>
      </c>
      <c r="C2790" s="114">
        <v>50000</v>
      </c>
      <c r="D2790" s="122">
        <v>0</v>
      </c>
    </row>
    <row r="2791" spans="1:4" s="94" customFormat="1" ht="40.5" x14ac:dyDescent="0.2">
      <c r="A2791" s="112">
        <v>411300</v>
      </c>
      <c r="B2791" s="113" t="s">
        <v>89</v>
      </c>
      <c r="C2791" s="114">
        <v>3500</v>
      </c>
      <c r="D2791" s="122">
        <v>0</v>
      </c>
    </row>
    <row r="2792" spans="1:4" s="94" customFormat="1" x14ac:dyDescent="0.2">
      <c r="A2792" s="112">
        <v>411400</v>
      </c>
      <c r="B2792" s="113" t="s">
        <v>90</v>
      </c>
      <c r="C2792" s="114">
        <v>16400</v>
      </c>
      <c r="D2792" s="122">
        <v>0</v>
      </c>
    </row>
    <row r="2793" spans="1:4" s="94" customFormat="1" x14ac:dyDescent="0.2">
      <c r="A2793" s="110">
        <v>412000</v>
      </c>
      <c r="B2793" s="115" t="s">
        <v>205</v>
      </c>
      <c r="C2793" s="109">
        <f>SUM(C2794:C2802)</f>
        <v>195800</v>
      </c>
      <c r="D2793" s="109">
        <f>SUM(D2794:D2802)</f>
        <v>0</v>
      </c>
    </row>
    <row r="2794" spans="1:4" s="94" customFormat="1" ht="40.5" x14ac:dyDescent="0.2">
      <c r="A2794" s="112">
        <v>412200</v>
      </c>
      <c r="B2794" s="113" t="s">
        <v>214</v>
      </c>
      <c r="C2794" s="114">
        <v>115000</v>
      </c>
      <c r="D2794" s="122">
        <v>0</v>
      </c>
    </row>
    <row r="2795" spans="1:4" s="94" customFormat="1" x14ac:dyDescent="0.2">
      <c r="A2795" s="112">
        <v>412300</v>
      </c>
      <c r="B2795" s="113" t="s">
        <v>92</v>
      </c>
      <c r="C2795" s="114">
        <v>18000</v>
      </c>
      <c r="D2795" s="122">
        <v>0</v>
      </c>
    </row>
    <row r="2796" spans="1:4" s="94" customFormat="1" x14ac:dyDescent="0.2">
      <c r="A2796" s="112">
        <v>412500</v>
      </c>
      <c r="B2796" s="113" t="s">
        <v>94</v>
      </c>
      <c r="C2796" s="114">
        <v>1999.9999999999998</v>
      </c>
      <c r="D2796" s="122">
        <v>0</v>
      </c>
    </row>
    <row r="2797" spans="1:4" s="94" customFormat="1" x14ac:dyDescent="0.2">
      <c r="A2797" s="112">
        <v>412600</v>
      </c>
      <c r="B2797" s="113" t="s">
        <v>215</v>
      </c>
      <c r="C2797" s="114">
        <v>1500</v>
      </c>
      <c r="D2797" s="122">
        <v>0</v>
      </c>
    </row>
    <row r="2798" spans="1:4" s="94" customFormat="1" x14ac:dyDescent="0.2">
      <c r="A2798" s="112">
        <v>412700</v>
      </c>
      <c r="B2798" s="113" t="s">
        <v>202</v>
      </c>
      <c r="C2798" s="114">
        <v>55000</v>
      </c>
      <c r="D2798" s="122">
        <v>0</v>
      </c>
    </row>
    <row r="2799" spans="1:4" s="94" customFormat="1" x14ac:dyDescent="0.2">
      <c r="A2799" s="112">
        <v>412900</v>
      </c>
      <c r="B2799" s="117" t="s">
        <v>530</v>
      </c>
      <c r="C2799" s="114">
        <v>400</v>
      </c>
      <c r="D2799" s="122">
        <v>0</v>
      </c>
    </row>
    <row r="2800" spans="1:4" s="94" customFormat="1" x14ac:dyDescent="0.2">
      <c r="A2800" s="112">
        <v>412900</v>
      </c>
      <c r="B2800" s="117" t="s">
        <v>295</v>
      </c>
      <c r="C2800" s="114">
        <v>1500</v>
      </c>
      <c r="D2800" s="122">
        <v>0</v>
      </c>
    </row>
    <row r="2801" spans="1:4" s="94" customFormat="1" x14ac:dyDescent="0.2">
      <c r="A2801" s="112">
        <v>412900</v>
      </c>
      <c r="B2801" s="117" t="s">
        <v>314</v>
      </c>
      <c r="C2801" s="114">
        <v>200</v>
      </c>
      <c r="D2801" s="122">
        <v>0</v>
      </c>
    </row>
    <row r="2802" spans="1:4" s="94" customFormat="1" x14ac:dyDescent="0.2">
      <c r="A2802" s="112">
        <v>412900</v>
      </c>
      <c r="B2802" s="117" t="s">
        <v>315</v>
      </c>
      <c r="C2802" s="114">
        <v>2200</v>
      </c>
      <c r="D2802" s="122">
        <v>0</v>
      </c>
    </row>
    <row r="2803" spans="1:4" s="119" customFormat="1" x14ac:dyDescent="0.2">
      <c r="A2803" s="110">
        <v>630000</v>
      </c>
      <c r="B2803" s="115" t="s">
        <v>190</v>
      </c>
      <c r="C2803" s="109">
        <f>C2804+C2806</f>
        <v>4100</v>
      </c>
      <c r="D2803" s="109">
        <f>D2804+D2806</f>
        <v>350000</v>
      </c>
    </row>
    <row r="2804" spans="1:4" s="119" customFormat="1" x14ac:dyDescent="0.2">
      <c r="A2804" s="110">
        <v>631000</v>
      </c>
      <c r="B2804" s="115" t="s">
        <v>125</v>
      </c>
      <c r="C2804" s="109">
        <f>0</f>
        <v>0</v>
      </c>
      <c r="D2804" s="109">
        <f>0+D2805</f>
        <v>350000</v>
      </c>
    </row>
    <row r="2805" spans="1:4" s="94" customFormat="1" x14ac:dyDescent="0.2">
      <c r="A2805" s="104">
        <v>631200</v>
      </c>
      <c r="B2805" s="113" t="s">
        <v>193</v>
      </c>
      <c r="C2805" s="114">
        <v>0</v>
      </c>
      <c r="D2805" s="114">
        <v>350000</v>
      </c>
    </row>
    <row r="2806" spans="1:4" s="119" customFormat="1" x14ac:dyDescent="0.2">
      <c r="A2806" s="110">
        <v>638000</v>
      </c>
      <c r="B2806" s="115" t="s">
        <v>126</v>
      </c>
      <c r="C2806" s="109">
        <f t="shared" ref="C2806:D2806" si="593">C2807</f>
        <v>4100</v>
      </c>
      <c r="D2806" s="109">
        <f t="shared" si="593"/>
        <v>0</v>
      </c>
    </row>
    <row r="2807" spans="1:4" s="94" customFormat="1" x14ac:dyDescent="0.2">
      <c r="A2807" s="112">
        <v>638100</v>
      </c>
      <c r="B2807" s="113" t="s">
        <v>195</v>
      </c>
      <c r="C2807" s="114">
        <v>4100</v>
      </c>
      <c r="D2807" s="122">
        <v>0</v>
      </c>
    </row>
    <row r="2808" spans="1:4" s="94" customFormat="1" x14ac:dyDescent="0.2">
      <c r="A2808" s="153"/>
      <c r="B2808" s="147" t="s">
        <v>229</v>
      </c>
      <c r="C2808" s="151">
        <f>C2787+0+C2803</f>
        <v>1339800</v>
      </c>
      <c r="D2808" s="151">
        <f>D2787+0+D2803</f>
        <v>350000</v>
      </c>
    </row>
    <row r="2809" spans="1:4" s="94" customFormat="1" x14ac:dyDescent="0.2">
      <c r="A2809" s="130"/>
      <c r="B2809" s="108"/>
      <c r="C2809" s="131"/>
      <c r="D2809" s="131"/>
    </row>
    <row r="2810" spans="1:4" s="94" customFormat="1" x14ac:dyDescent="0.2">
      <c r="A2810" s="107"/>
      <c r="B2810" s="108"/>
      <c r="C2810" s="114"/>
      <c r="D2810" s="114"/>
    </row>
    <row r="2811" spans="1:4" s="94" customFormat="1" x14ac:dyDescent="0.2">
      <c r="A2811" s="112" t="s">
        <v>640</v>
      </c>
      <c r="B2811" s="115"/>
      <c r="C2811" s="114"/>
      <c r="D2811" s="114"/>
    </row>
    <row r="2812" spans="1:4" s="94" customFormat="1" x14ac:dyDescent="0.2">
      <c r="A2812" s="112" t="s">
        <v>242</v>
      </c>
      <c r="B2812" s="115"/>
      <c r="C2812" s="114"/>
      <c r="D2812" s="114"/>
    </row>
    <row r="2813" spans="1:4" s="94" customFormat="1" x14ac:dyDescent="0.2">
      <c r="A2813" s="112" t="s">
        <v>400</v>
      </c>
      <c r="B2813" s="115"/>
      <c r="C2813" s="114"/>
      <c r="D2813" s="114"/>
    </row>
    <row r="2814" spans="1:4" s="94" customFormat="1" x14ac:dyDescent="0.2">
      <c r="A2814" s="112" t="s">
        <v>529</v>
      </c>
      <c r="B2814" s="115"/>
      <c r="C2814" s="114"/>
      <c r="D2814" s="114"/>
    </row>
    <row r="2815" spans="1:4" s="94" customFormat="1" x14ac:dyDescent="0.2">
      <c r="A2815" s="112"/>
      <c r="B2815" s="143"/>
      <c r="C2815" s="131"/>
      <c r="D2815" s="131"/>
    </row>
    <row r="2816" spans="1:4" s="94" customFormat="1" x14ac:dyDescent="0.2">
      <c r="A2816" s="110">
        <v>410000</v>
      </c>
      <c r="B2816" s="111" t="s">
        <v>87</v>
      </c>
      <c r="C2816" s="109">
        <f t="shared" ref="C2816" si="594">C2817+C2822</f>
        <v>1404500</v>
      </c>
      <c r="D2816" s="109">
        <f t="shared" ref="D2816" si="595">D2817+D2822</f>
        <v>0</v>
      </c>
    </row>
    <row r="2817" spans="1:4" s="94" customFormat="1" x14ac:dyDescent="0.2">
      <c r="A2817" s="110">
        <v>411000</v>
      </c>
      <c r="B2817" s="111" t="s">
        <v>200</v>
      </c>
      <c r="C2817" s="109">
        <f t="shared" ref="C2817" si="596">SUM(C2818:C2821)</f>
        <v>1154000</v>
      </c>
      <c r="D2817" s="109">
        <f t="shared" ref="D2817" si="597">SUM(D2818:D2821)</f>
        <v>0</v>
      </c>
    </row>
    <row r="2818" spans="1:4" s="94" customFormat="1" x14ac:dyDescent="0.2">
      <c r="A2818" s="112">
        <v>411100</v>
      </c>
      <c r="B2818" s="113" t="s">
        <v>88</v>
      </c>
      <c r="C2818" s="114">
        <v>1067000</v>
      </c>
      <c r="D2818" s="122">
        <v>0</v>
      </c>
    </row>
    <row r="2819" spans="1:4" s="94" customFormat="1" ht="40.5" x14ac:dyDescent="0.2">
      <c r="A2819" s="112">
        <v>411200</v>
      </c>
      <c r="B2819" s="113" t="s">
        <v>213</v>
      </c>
      <c r="C2819" s="114">
        <v>55000</v>
      </c>
      <c r="D2819" s="122">
        <v>0</v>
      </c>
    </row>
    <row r="2820" spans="1:4" s="94" customFormat="1" ht="40.5" x14ac:dyDescent="0.2">
      <c r="A2820" s="112">
        <v>411300</v>
      </c>
      <c r="B2820" s="113" t="s">
        <v>89</v>
      </c>
      <c r="C2820" s="114">
        <v>10000</v>
      </c>
      <c r="D2820" s="122">
        <v>0</v>
      </c>
    </row>
    <row r="2821" spans="1:4" s="94" customFormat="1" x14ac:dyDescent="0.2">
      <c r="A2821" s="112">
        <v>411400</v>
      </c>
      <c r="B2821" s="113" t="s">
        <v>90</v>
      </c>
      <c r="C2821" s="114">
        <v>22000</v>
      </c>
      <c r="D2821" s="122">
        <v>0</v>
      </c>
    </row>
    <row r="2822" spans="1:4" s="94" customFormat="1" x14ac:dyDescent="0.2">
      <c r="A2822" s="110">
        <v>412000</v>
      </c>
      <c r="B2822" s="115" t="s">
        <v>205</v>
      </c>
      <c r="C2822" s="109">
        <f>SUM(C2823:C2831)</f>
        <v>250500</v>
      </c>
      <c r="D2822" s="109">
        <f>SUM(D2823:D2831)</f>
        <v>0</v>
      </c>
    </row>
    <row r="2823" spans="1:4" s="94" customFormat="1" ht="40.5" x14ac:dyDescent="0.2">
      <c r="A2823" s="112">
        <v>412200</v>
      </c>
      <c r="B2823" s="113" t="s">
        <v>214</v>
      </c>
      <c r="C2823" s="114">
        <v>146000</v>
      </c>
      <c r="D2823" s="122">
        <v>0</v>
      </c>
    </row>
    <row r="2824" spans="1:4" s="94" customFormat="1" x14ac:dyDescent="0.2">
      <c r="A2824" s="112">
        <v>412300</v>
      </c>
      <c r="B2824" s="113" t="s">
        <v>92</v>
      </c>
      <c r="C2824" s="114">
        <v>21500</v>
      </c>
      <c r="D2824" s="122">
        <v>0</v>
      </c>
    </row>
    <row r="2825" spans="1:4" s="94" customFormat="1" x14ac:dyDescent="0.2">
      <c r="A2825" s="112">
        <v>412500</v>
      </c>
      <c r="B2825" s="113" t="s">
        <v>94</v>
      </c>
      <c r="C2825" s="114">
        <v>3999.9999999999995</v>
      </c>
      <c r="D2825" s="122">
        <v>0</v>
      </c>
    </row>
    <row r="2826" spans="1:4" s="94" customFormat="1" x14ac:dyDescent="0.2">
      <c r="A2826" s="112">
        <v>412600</v>
      </c>
      <c r="B2826" s="113" t="s">
        <v>215</v>
      </c>
      <c r="C2826" s="114">
        <v>3000</v>
      </c>
      <c r="D2826" s="122">
        <v>0</v>
      </c>
    </row>
    <row r="2827" spans="1:4" s="94" customFormat="1" x14ac:dyDescent="0.2">
      <c r="A2827" s="112">
        <v>412700</v>
      </c>
      <c r="B2827" s="113" t="s">
        <v>202</v>
      </c>
      <c r="C2827" s="114">
        <v>70000</v>
      </c>
      <c r="D2827" s="122">
        <v>0</v>
      </c>
    </row>
    <row r="2828" spans="1:4" s="94" customFormat="1" x14ac:dyDescent="0.2">
      <c r="A2828" s="112">
        <v>412900</v>
      </c>
      <c r="B2828" s="113" t="s">
        <v>295</v>
      </c>
      <c r="C2828" s="114">
        <v>1000</v>
      </c>
      <c r="D2828" s="122">
        <v>0</v>
      </c>
    </row>
    <row r="2829" spans="1:4" s="94" customFormat="1" x14ac:dyDescent="0.2">
      <c r="A2829" s="112">
        <v>412900</v>
      </c>
      <c r="B2829" s="113" t="s">
        <v>314</v>
      </c>
      <c r="C2829" s="114">
        <v>1000</v>
      </c>
      <c r="D2829" s="122">
        <v>0</v>
      </c>
    </row>
    <row r="2830" spans="1:4" s="94" customFormat="1" x14ac:dyDescent="0.2">
      <c r="A2830" s="112">
        <v>412900</v>
      </c>
      <c r="B2830" s="117" t="s">
        <v>315</v>
      </c>
      <c r="C2830" s="114">
        <v>3000</v>
      </c>
      <c r="D2830" s="122">
        <v>0</v>
      </c>
    </row>
    <row r="2831" spans="1:4" s="94" customFormat="1" x14ac:dyDescent="0.2">
      <c r="A2831" s="112">
        <v>412900</v>
      </c>
      <c r="B2831" s="117" t="s">
        <v>297</v>
      </c>
      <c r="C2831" s="114">
        <v>999.99999999999989</v>
      </c>
      <c r="D2831" s="122">
        <v>0</v>
      </c>
    </row>
    <row r="2832" spans="1:4" s="119" customFormat="1" x14ac:dyDescent="0.2">
      <c r="A2832" s="110">
        <v>510000</v>
      </c>
      <c r="B2832" s="115" t="s">
        <v>151</v>
      </c>
      <c r="C2832" s="109">
        <f t="shared" ref="C2832:D2832" si="598">C2833</f>
        <v>20000</v>
      </c>
      <c r="D2832" s="109">
        <f t="shared" si="598"/>
        <v>0</v>
      </c>
    </row>
    <row r="2833" spans="1:4" s="119" customFormat="1" x14ac:dyDescent="0.2">
      <c r="A2833" s="110">
        <v>511000</v>
      </c>
      <c r="B2833" s="115" t="s">
        <v>152</v>
      </c>
      <c r="C2833" s="109">
        <f t="shared" ref="C2833" si="599">C2835+C2834</f>
        <v>20000</v>
      </c>
      <c r="D2833" s="109">
        <f t="shared" ref="D2833" si="600">D2835+D2834</f>
        <v>0</v>
      </c>
    </row>
    <row r="2834" spans="1:4" s="94" customFormat="1" ht="40.5" x14ac:dyDescent="0.2">
      <c r="A2834" s="112">
        <v>511200</v>
      </c>
      <c r="B2834" s="113" t="s">
        <v>154</v>
      </c>
      <c r="C2834" s="114">
        <v>10000</v>
      </c>
      <c r="D2834" s="122">
        <v>0</v>
      </c>
    </row>
    <row r="2835" spans="1:4" s="94" customFormat="1" x14ac:dyDescent="0.2">
      <c r="A2835" s="112">
        <v>511300</v>
      </c>
      <c r="B2835" s="113" t="s">
        <v>155</v>
      </c>
      <c r="C2835" s="114">
        <v>10000</v>
      </c>
      <c r="D2835" s="122">
        <v>0</v>
      </c>
    </row>
    <row r="2836" spans="1:4" s="119" customFormat="1" x14ac:dyDescent="0.2">
      <c r="A2836" s="110">
        <v>630000</v>
      </c>
      <c r="B2836" s="115" t="s">
        <v>190</v>
      </c>
      <c r="C2836" s="109">
        <f>C2837+C2839</f>
        <v>45000</v>
      </c>
      <c r="D2836" s="109">
        <f>D2837+D2839</f>
        <v>600000</v>
      </c>
    </row>
    <row r="2837" spans="1:4" s="119" customFormat="1" x14ac:dyDescent="0.2">
      <c r="A2837" s="110">
        <v>631000</v>
      </c>
      <c r="B2837" s="115" t="s">
        <v>125</v>
      </c>
      <c r="C2837" s="109">
        <f>0</f>
        <v>0</v>
      </c>
      <c r="D2837" s="109">
        <f>0+D2838</f>
        <v>600000</v>
      </c>
    </row>
    <row r="2838" spans="1:4" s="94" customFormat="1" x14ac:dyDescent="0.2">
      <c r="A2838" s="120">
        <v>631200</v>
      </c>
      <c r="B2838" s="113" t="s">
        <v>193</v>
      </c>
      <c r="C2838" s="114">
        <v>0</v>
      </c>
      <c r="D2838" s="114">
        <v>600000</v>
      </c>
    </row>
    <row r="2839" spans="1:4" s="119" customFormat="1" x14ac:dyDescent="0.2">
      <c r="A2839" s="110">
        <v>638000</v>
      </c>
      <c r="B2839" s="115" t="s">
        <v>126</v>
      </c>
      <c r="C2839" s="109">
        <f t="shared" ref="C2839:D2839" si="601">C2840</f>
        <v>45000</v>
      </c>
      <c r="D2839" s="109">
        <f t="shared" si="601"/>
        <v>0</v>
      </c>
    </row>
    <row r="2840" spans="1:4" s="94" customFormat="1" x14ac:dyDescent="0.2">
      <c r="A2840" s="112">
        <v>638100</v>
      </c>
      <c r="B2840" s="113" t="s">
        <v>195</v>
      </c>
      <c r="C2840" s="114">
        <v>45000</v>
      </c>
      <c r="D2840" s="122">
        <v>0</v>
      </c>
    </row>
    <row r="2841" spans="1:4" s="94" customFormat="1" x14ac:dyDescent="0.2">
      <c r="A2841" s="153"/>
      <c r="B2841" s="147" t="s">
        <v>229</v>
      </c>
      <c r="C2841" s="151">
        <f>C2816+C2832+C2836</f>
        <v>1469500</v>
      </c>
      <c r="D2841" s="151">
        <f>D2816+D2832+D2836</f>
        <v>600000</v>
      </c>
    </row>
    <row r="2842" spans="1:4" s="94" customFormat="1" x14ac:dyDescent="0.2">
      <c r="A2842" s="130"/>
      <c r="B2842" s="108"/>
      <c r="C2842" s="131"/>
      <c r="D2842" s="131"/>
    </row>
    <row r="2843" spans="1:4" s="94" customFormat="1" x14ac:dyDescent="0.2">
      <c r="A2843" s="107"/>
      <c r="B2843" s="108"/>
      <c r="C2843" s="114"/>
      <c r="D2843" s="114"/>
    </row>
    <row r="2844" spans="1:4" s="94" customFormat="1" x14ac:dyDescent="0.2">
      <c r="A2844" s="112" t="s">
        <v>641</v>
      </c>
      <c r="B2844" s="115"/>
      <c r="C2844" s="114"/>
      <c r="D2844" s="114"/>
    </row>
    <row r="2845" spans="1:4" s="94" customFormat="1" x14ac:dyDescent="0.2">
      <c r="A2845" s="112" t="s">
        <v>242</v>
      </c>
      <c r="B2845" s="115"/>
      <c r="C2845" s="114"/>
      <c r="D2845" s="114"/>
    </row>
    <row r="2846" spans="1:4" s="94" customFormat="1" x14ac:dyDescent="0.2">
      <c r="A2846" s="112" t="s">
        <v>401</v>
      </c>
      <c r="B2846" s="115"/>
      <c r="C2846" s="114"/>
      <c r="D2846" s="114"/>
    </row>
    <row r="2847" spans="1:4" s="94" customFormat="1" x14ac:dyDescent="0.2">
      <c r="A2847" s="112" t="s">
        <v>529</v>
      </c>
      <c r="B2847" s="115"/>
      <c r="C2847" s="114"/>
      <c r="D2847" s="114"/>
    </row>
    <row r="2848" spans="1:4" s="94" customFormat="1" x14ac:dyDescent="0.2">
      <c r="A2848" s="112"/>
      <c r="B2848" s="143"/>
      <c r="C2848" s="131"/>
      <c r="D2848" s="131"/>
    </row>
    <row r="2849" spans="1:4" s="94" customFormat="1" x14ac:dyDescent="0.2">
      <c r="A2849" s="110">
        <v>410000</v>
      </c>
      <c r="B2849" s="111" t="s">
        <v>87</v>
      </c>
      <c r="C2849" s="109">
        <f t="shared" ref="C2849" si="602">C2850+C2855</f>
        <v>2922200</v>
      </c>
      <c r="D2849" s="109">
        <f t="shared" ref="D2849" si="603">D2850+D2855</f>
        <v>0</v>
      </c>
    </row>
    <row r="2850" spans="1:4" s="94" customFormat="1" x14ac:dyDescent="0.2">
      <c r="A2850" s="110">
        <v>411000</v>
      </c>
      <c r="B2850" s="111" t="s">
        <v>200</v>
      </c>
      <c r="C2850" s="109">
        <f t="shared" ref="C2850" si="604">SUM(C2851:C2854)</f>
        <v>2235200</v>
      </c>
      <c r="D2850" s="109">
        <f t="shared" ref="D2850" si="605">SUM(D2851:D2854)</f>
        <v>0</v>
      </c>
    </row>
    <row r="2851" spans="1:4" s="94" customFormat="1" x14ac:dyDescent="0.2">
      <c r="A2851" s="112">
        <v>411100</v>
      </c>
      <c r="B2851" s="113" t="s">
        <v>88</v>
      </c>
      <c r="C2851" s="114">
        <v>2069000</v>
      </c>
      <c r="D2851" s="122">
        <v>0</v>
      </c>
    </row>
    <row r="2852" spans="1:4" s="94" customFormat="1" ht="40.5" x14ac:dyDescent="0.2">
      <c r="A2852" s="112">
        <v>411200</v>
      </c>
      <c r="B2852" s="113" t="s">
        <v>213</v>
      </c>
      <c r="C2852" s="114">
        <v>120000</v>
      </c>
      <c r="D2852" s="122">
        <v>0</v>
      </c>
    </row>
    <row r="2853" spans="1:4" s="94" customFormat="1" ht="40.5" x14ac:dyDescent="0.2">
      <c r="A2853" s="112">
        <v>411300</v>
      </c>
      <c r="B2853" s="113" t="s">
        <v>89</v>
      </c>
      <c r="C2853" s="114">
        <v>26200</v>
      </c>
      <c r="D2853" s="122">
        <v>0</v>
      </c>
    </row>
    <row r="2854" spans="1:4" s="94" customFormat="1" x14ac:dyDescent="0.2">
      <c r="A2854" s="112">
        <v>411400</v>
      </c>
      <c r="B2854" s="113" t="s">
        <v>90</v>
      </c>
      <c r="C2854" s="114">
        <v>20000</v>
      </c>
      <c r="D2854" s="122">
        <v>0</v>
      </c>
    </row>
    <row r="2855" spans="1:4" s="94" customFormat="1" x14ac:dyDescent="0.2">
      <c r="A2855" s="110">
        <v>412000</v>
      </c>
      <c r="B2855" s="115" t="s">
        <v>205</v>
      </c>
      <c r="C2855" s="109">
        <f>SUM(C2856:C2865)</f>
        <v>687000</v>
      </c>
      <c r="D2855" s="109">
        <f>SUM(D2856:D2865)</f>
        <v>0</v>
      </c>
    </row>
    <row r="2856" spans="1:4" s="94" customFormat="1" x14ac:dyDescent="0.2">
      <c r="A2856" s="120">
        <v>412100</v>
      </c>
      <c r="B2856" s="113" t="s">
        <v>91</v>
      </c>
      <c r="C2856" s="114">
        <v>68200</v>
      </c>
      <c r="D2856" s="122">
        <v>0</v>
      </c>
    </row>
    <row r="2857" spans="1:4" s="94" customFormat="1" ht="40.5" x14ac:dyDescent="0.2">
      <c r="A2857" s="112">
        <v>412200</v>
      </c>
      <c r="B2857" s="113" t="s">
        <v>214</v>
      </c>
      <c r="C2857" s="114">
        <v>465000</v>
      </c>
      <c r="D2857" s="122">
        <v>0</v>
      </c>
    </row>
    <row r="2858" spans="1:4" s="94" customFormat="1" x14ac:dyDescent="0.2">
      <c r="A2858" s="112">
        <v>412300</v>
      </c>
      <c r="B2858" s="113" t="s">
        <v>92</v>
      </c>
      <c r="C2858" s="114">
        <v>30000</v>
      </c>
      <c r="D2858" s="122">
        <v>0</v>
      </c>
    </row>
    <row r="2859" spans="1:4" s="94" customFormat="1" x14ac:dyDescent="0.2">
      <c r="A2859" s="112">
        <v>412500</v>
      </c>
      <c r="B2859" s="113" t="s">
        <v>94</v>
      </c>
      <c r="C2859" s="114">
        <v>8000</v>
      </c>
      <c r="D2859" s="122">
        <v>0</v>
      </c>
    </row>
    <row r="2860" spans="1:4" s="94" customFormat="1" x14ac:dyDescent="0.2">
      <c r="A2860" s="112">
        <v>412600</v>
      </c>
      <c r="B2860" s="113" t="s">
        <v>215</v>
      </c>
      <c r="C2860" s="114">
        <v>4900</v>
      </c>
      <c r="D2860" s="122">
        <v>0</v>
      </c>
    </row>
    <row r="2861" spans="1:4" s="94" customFormat="1" x14ac:dyDescent="0.2">
      <c r="A2861" s="112">
        <v>412700</v>
      </c>
      <c r="B2861" s="113" t="s">
        <v>202</v>
      </c>
      <c r="C2861" s="114">
        <v>99000</v>
      </c>
      <c r="D2861" s="122">
        <v>0</v>
      </c>
    </row>
    <row r="2862" spans="1:4" s="94" customFormat="1" x14ac:dyDescent="0.2">
      <c r="A2862" s="112">
        <v>412900</v>
      </c>
      <c r="B2862" s="113" t="s">
        <v>530</v>
      </c>
      <c r="C2862" s="114">
        <v>1000</v>
      </c>
      <c r="D2862" s="122">
        <v>0</v>
      </c>
    </row>
    <row r="2863" spans="1:4" s="94" customFormat="1" x14ac:dyDescent="0.2">
      <c r="A2863" s="112">
        <v>412900</v>
      </c>
      <c r="B2863" s="113" t="s">
        <v>295</v>
      </c>
      <c r="C2863" s="114">
        <v>6800</v>
      </c>
      <c r="D2863" s="122">
        <v>0</v>
      </c>
    </row>
    <row r="2864" spans="1:4" s="94" customFormat="1" x14ac:dyDescent="0.2">
      <c r="A2864" s="112">
        <v>412900</v>
      </c>
      <c r="B2864" s="117" t="s">
        <v>314</v>
      </c>
      <c r="C2864" s="114">
        <v>300</v>
      </c>
      <c r="D2864" s="122">
        <v>0</v>
      </c>
    </row>
    <row r="2865" spans="1:4" s="94" customFormat="1" x14ac:dyDescent="0.2">
      <c r="A2865" s="112">
        <v>412900</v>
      </c>
      <c r="B2865" s="113" t="s">
        <v>315</v>
      </c>
      <c r="C2865" s="114">
        <v>3800</v>
      </c>
      <c r="D2865" s="122">
        <v>0</v>
      </c>
    </row>
    <row r="2866" spans="1:4" s="94" customFormat="1" x14ac:dyDescent="0.2">
      <c r="A2866" s="110">
        <v>510000</v>
      </c>
      <c r="B2866" s="115" t="s">
        <v>151</v>
      </c>
      <c r="C2866" s="109">
        <f t="shared" ref="C2866:D2866" si="606">C2867</f>
        <v>10000</v>
      </c>
      <c r="D2866" s="109">
        <f t="shared" si="606"/>
        <v>0</v>
      </c>
    </row>
    <row r="2867" spans="1:4" s="94" customFormat="1" x14ac:dyDescent="0.2">
      <c r="A2867" s="110">
        <v>511000</v>
      </c>
      <c r="B2867" s="115" t="s">
        <v>152</v>
      </c>
      <c r="C2867" s="109">
        <f t="shared" ref="C2867" si="607">SUM(C2868:C2869)</f>
        <v>10000</v>
      </c>
      <c r="D2867" s="109">
        <f t="shared" ref="D2867" si="608">SUM(D2868:D2869)</f>
        <v>0</v>
      </c>
    </row>
    <row r="2868" spans="1:4" s="94" customFormat="1" ht="40.5" x14ac:dyDescent="0.2">
      <c r="A2868" s="120">
        <v>511200</v>
      </c>
      <c r="B2868" s="113" t="s">
        <v>154</v>
      </c>
      <c r="C2868" s="114">
        <v>0</v>
      </c>
      <c r="D2868" s="122">
        <v>0</v>
      </c>
    </row>
    <row r="2869" spans="1:4" s="94" customFormat="1" x14ac:dyDescent="0.2">
      <c r="A2869" s="112">
        <v>511300</v>
      </c>
      <c r="B2869" s="113" t="s">
        <v>155</v>
      </c>
      <c r="C2869" s="114">
        <v>10000</v>
      </c>
      <c r="D2869" s="122">
        <v>0</v>
      </c>
    </row>
    <row r="2870" spans="1:4" s="119" customFormat="1" x14ac:dyDescent="0.2">
      <c r="A2870" s="110">
        <v>630000</v>
      </c>
      <c r="B2870" s="115" t="s">
        <v>190</v>
      </c>
      <c r="C2870" s="109">
        <f>C2871+C2873</f>
        <v>5000</v>
      </c>
      <c r="D2870" s="109">
        <f>D2871+D2873</f>
        <v>800000</v>
      </c>
    </row>
    <row r="2871" spans="1:4" s="119" customFormat="1" x14ac:dyDescent="0.2">
      <c r="A2871" s="110">
        <v>631000</v>
      </c>
      <c r="B2871" s="115" t="s">
        <v>125</v>
      </c>
      <c r="C2871" s="109">
        <f>0</f>
        <v>0</v>
      </c>
      <c r="D2871" s="109">
        <f>0+D2872</f>
        <v>800000</v>
      </c>
    </row>
    <row r="2872" spans="1:4" s="94" customFormat="1" x14ac:dyDescent="0.2">
      <c r="A2872" s="120">
        <v>631200</v>
      </c>
      <c r="B2872" s="113" t="s">
        <v>193</v>
      </c>
      <c r="C2872" s="114">
        <v>0</v>
      </c>
      <c r="D2872" s="114">
        <v>800000</v>
      </c>
    </row>
    <row r="2873" spans="1:4" s="119" customFormat="1" x14ac:dyDescent="0.2">
      <c r="A2873" s="110">
        <v>638000</v>
      </c>
      <c r="B2873" s="115" t="s">
        <v>126</v>
      </c>
      <c r="C2873" s="109">
        <f t="shared" ref="C2873:D2873" si="609">C2874</f>
        <v>5000</v>
      </c>
      <c r="D2873" s="109">
        <f t="shared" si="609"/>
        <v>0</v>
      </c>
    </row>
    <row r="2874" spans="1:4" s="94" customFormat="1" x14ac:dyDescent="0.2">
      <c r="A2874" s="112">
        <v>638100</v>
      </c>
      <c r="B2874" s="113" t="s">
        <v>195</v>
      </c>
      <c r="C2874" s="114">
        <v>5000</v>
      </c>
      <c r="D2874" s="122">
        <v>0</v>
      </c>
    </row>
    <row r="2875" spans="1:4" s="94" customFormat="1" x14ac:dyDescent="0.2">
      <c r="A2875" s="153"/>
      <c r="B2875" s="147" t="s">
        <v>229</v>
      </c>
      <c r="C2875" s="151">
        <f>C2849+C2866+C2870</f>
        <v>2937200</v>
      </c>
      <c r="D2875" s="151">
        <f>D2849+D2866+D2870</f>
        <v>800000</v>
      </c>
    </row>
    <row r="2876" spans="1:4" s="94" customFormat="1" x14ac:dyDescent="0.2">
      <c r="A2876" s="130"/>
      <c r="B2876" s="108"/>
      <c r="C2876" s="131"/>
      <c r="D2876" s="131"/>
    </row>
    <row r="2877" spans="1:4" s="94" customFormat="1" x14ac:dyDescent="0.2">
      <c r="A2877" s="107"/>
      <c r="B2877" s="108"/>
      <c r="C2877" s="114"/>
      <c r="D2877" s="114"/>
    </row>
    <row r="2878" spans="1:4" s="94" customFormat="1" x14ac:dyDescent="0.2">
      <c r="A2878" s="112" t="s">
        <v>642</v>
      </c>
      <c r="B2878" s="115"/>
      <c r="C2878" s="114"/>
      <c r="D2878" s="114"/>
    </row>
    <row r="2879" spans="1:4" s="94" customFormat="1" x14ac:dyDescent="0.2">
      <c r="A2879" s="112" t="s">
        <v>242</v>
      </c>
      <c r="B2879" s="115"/>
      <c r="C2879" s="114"/>
      <c r="D2879" s="114"/>
    </row>
    <row r="2880" spans="1:4" s="94" customFormat="1" x14ac:dyDescent="0.2">
      <c r="A2880" s="112" t="s">
        <v>402</v>
      </c>
      <c r="B2880" s="115"/>
      <c r="C2880" s="114"/>
      <c r="D2880" s="114"/>
    </row>
    <row r="2881" spans="1:4" s="94" customFormat="1" x14ac:dyDescent="0.2">
      <c r="A2881" s="112" t="s">
        <v>529</v>
      </c>
      <c r="B2881" s="115"/>
      <c r="C2881" s="114"/>
      <c r="D2881" s="114"/>
    </row>
    <row r="2882" spans="1:4" s="94" customFormat="1" x14ac:dyDescent="0.2">
      <c r="A2882" s="112"/>
      <c r="B2882" s="143"/>
      <c r="C2882" s="131"/>
      <c r="D2882" s="131"/>
    </row>
    <row r="2883" spans="1:4" s="94" customFormat="1" x14ac:dyDescent="0.2">
      <c r="A2883" s="110">
        <v>410000</v>
      </c>
      <c r="B2883" s="111" t="s">
        <v>87</v>
      </c>
      <c r="C2883" s="109">
        <f>C2884+C2889+0</f>
        <v>960300</v>
      </c>
      <c r="D2883" s="109">
        <f>D2884+D2889+0</f>
        <v>0</v>
      </c>
    </row>
    <row r="2884" spans="1:4" s="94" customFormat="1" x14ac:dyDescent="0.2">
      <c r="A2884" s="110">
        <v>411000</v>
      </c>
      <c r="B2884" s="111" t="s">
        <v>200</v>
      </c>
      <c r="C2884" s="109">
        <f t="shared" ref="C2884" si="610">SUM(C2885:C2888)</f>
        <v>787900</v>
      </c>
      <c r="D2884" s="109">
        <f t="shared" ref="D2884" si="611">SUM(D2885:D2888)</f>
        <v>0</v>
      </c>
    </row>
    <row r="2885" spans="1:4" s="94" customFormat="1" x14ac:dyDescent="0.2">
      <c r="A2885" s="112">
        <v>411100</v>
      </c>
      <c r="B2885" s="113" t="s">
        <v>88</v>
      </c>
      <c r="C2885" s="114">
        <v>690000</v>
      </c>
      <c r="D2885" s="122">
        <v>0</v>
      </c>
    </row>
    <row r="2886" spans="1:4" s="94" customFormat="1" ht="40.5" x14ac:dyDescent="0.2">
      <c r="A2886" s="112">
        <v>411200</v>
      </c>
      <c r="B2886" s="113" t="s">
        <v>213</v>
      </c>
      <c r="C2886" s="114">
        <v>40000</v>
      </c>
      <c r="D2886" s="122">
        <v>0</v>
      </c>
    </row>
    <row r="2887" spans="1:4" s="94" customFormat="1" ht="40.5" x14ac:dyDescent="0.2">
      <c r="A2887" s="112">
        <v>411300</v>
      </c>
      <c r="B2887" s="113" t="s">
        <v>89</v>
      </c>
      <c r="C2887" s="114">
        <v>27900</v>
      </c>
      <c r="D2887" s="122">
        <v>0</v>
      </c>
    </row>
    <row r="2888" spans="1:4" s="94" customFormat="1" x14ac:dyDescent="0.2">
      <c r="A2888" s="112">
        <v>411400</v>
      </c>
      <c r="B2888" s="113" t="s">
        <v>90</v>
      </c>
      <c r="C2888" s="114">
        <v>30000</v>
      </c>
      <c r="D2888" s="122">
        <v>0</v>
      </c>
    </row>
    <row r="2889" spans="1:4" s="94" customFormat="1" x14ac:dyDescent="0.2">
      <c r="A2889" s="110">
        <v>412000</v>
      </c>
      <c r="B2889" s="115" t="s">
        <v>205</v>
      </c>
      <c r="C2889" s="109">
        <f>SUM(C2890:C2898)</f>
        <v>172400</v>
      </c>
      <c r="D2889" s="109">
        <f>SUM(D2890:D2898)</f>
        <v>0</v>
      </c>
    </row>
    <row r="2890" spans="1:4" s="94" customFormat="1" ht="40.5" x14ac:dyDescent="0.2">
      <c r="A2890" s="112">
        <v>412200</v>
      </c>
      <c r="B2890" s="113" t="s">
        <v>214</v>
      </c>
      <c r="C2890" s="114">
        <v>102000</v>
      </c>
      <c r="D2890" s="122">
        <v>0</v>
      </c>
    </row>
    <row r="2891" spans="1:4" s="94" customFormat="1" x14ac:dyDescent="0.2">
      <c r="A2891" s="112">
        <v>412300</v>
      </c>
      <c r="B2891" s="113" t="s">
        <v>92</v>
      </c>
      <c r="C2891" s="114">
        <v>14000</v>
      </c>
      <c r="D2891" s="122">
        <v>0</v>
      </c>
    </row>
    <row r="2892" spans="1:4" s="94" customFormat="1" x14ac:dyDescent="0.2">
      <c r="A2892" s="112">
        <v>412500</v>
      </c>
      <c r="B2892" s="113" t="s">
        <v>94</v>
      </c>
      <c r="C2892" s="114">
        <v>3500</v>
      </c>
      <c r="D2892" s="122">
        <v>0</v>
      </c>
    </row>
    <row r="2893" spans="1:4" s="94" customFormat="1" x14ac:dyDescent="0.2">
      <c r="A2893" s="112">
        <v>412600</v>
      </c>
      <c r="B2893" s="113" t="s">
        <v>215</v>
      </c>
      <c r="C2893" s="114">
        <v>6000</v>
      </c>
      <c r="D2893" s="122">
        <v>0</v>
      </c>
    </row>
    <row r="2894" spans="1:4" s="94" customFormat="1" x14ac:dyDescent="0.2">
      <c r="A2894" s="112">
        <v>412700</v>
      </c>
      <c r="B2894" s="113" t="s">
        <v>202</v>
      </c>
      <c r="C2894" s="114">
        <v>40000</v>
      </c>
      <c r="D2894" s="122">
        <v>0</v>
      </c>
    </row>
    <row r="2895" spans="1:4" s="94" customFormat="1" x14ac:dyDescent="0.2">
      <c r="A2895" s="112">
        <v>412900</v>
      </c>
      <c r="B2895" s="113" t="s">
        <v>295</v>
      </c>
      <c r="C2895" s="114">
        <v>1000</v>
      </c>
      <c r="D2895" s="122">
        <v>0</v>
      </c>
    </row>
    <row r="2896" spans="1:4" s="94" customFormat="1" x14ac:dyDescent="0.2">
      <c r="A2896" s="112">
        <v>412900</v>
      </c>
      <c r="B2896" s="117" t="s">
        <v>314</v>
      </c>
      <c r="C2896" s="114">
        <v>600</v>
      </c>
      <c r="D2896" s="122">
        <v>0</v>
      </c>
    </row>
    <row r="2897" spans="1:4" s="94" customFormat="1" x14ac:dyDescent="0.2">
      <c r="A2897" s="112">
        <v>412900</v>
      </c>
      <c r="B2897" s="113" t="s">
        <v>315</v>
      </c>
      <c r="C2897" s="114">
        <v>1800</v>
      </c>
      <c r="D2897" s="122">
        <v>0</v>
      </c>
    </row>
    <row r="2898" spans="1:4" s="94" customFormat="1" x14ac:dyDescent="0.2">
      <c r="A2898" s="112">
        <v>412900</v>
      </c>
      <c r="B2898" s="113" t="s">
        <v>297</v>
      </c>
      <c r="C2898" s="114">
        <v>3500</v>
      </c>
      <c r="D2898" s="122">
        <v>0</v>
      </c>
    </row>
    <row r="2899" spans="1:4" s="94" customFormat="1" x14ac:dyDescent="0.2">
      <c r="A2899" s="110">
        <v>510000</v>
      </c>
      <c r="B2899" s="115" t="s">
        <v>151</v>
      </c>
      <c r="C2899" s="109">
        <f t="shared" ref="C2899" si="612">C2900+C2903</f>
        <v>24000</v>
      </c>
      <c r="D2899" s="109">
        <f t="shared" ref="D2899" si="613">D2900+D2903</f>
        <v>0</v>
      </c>
    </row>
    <row r="2900" spans="1:4" s="94" customFormat="1" x14ac:dyDescent="0.2">
      <c r="A2900" s="110">
        <v>511000</v>
      </c>
      <c r="B2900" s="115" t="s">
        <v>152</v>
      </c>
      <c r="C2900" s="109">
        <f t="shared" ref="C2900" si="614">SUM(C2901:C2902)</f>
        <v>23000</v>
      </c>
      <c r="D2900" s="109">
        <f t="shared" ref="D2900" si="615">SUM(D2901:D2902)</f>
        <v>0</v>
      </c>
    </row>
    <row r="2901" spans="1:4" s="94" customFormat="1" ht="40.5" x14ac:dyDescent="0.2">
      <c r="A2901" s="112">
        <v>511200</v>
      </c>
      <c r="B2901" s="113" t="s">
        <v>154</v>
      </c>
      <c r="C2901" s="114">
        <v>20000</v>
      </c>
      <c r="D2901" s="122">
        <v>0</v>
      </c>
    </row>
    <row r="2902" spans="1:4" s="94" customFormat="1" x14ac:dyDescent="0.2">
      <c r="A2902" s="112">
        <v>511300</v>
      </c>
      <c r="B2902" s="113" t="s">
        <v>155</v>
      </c>
      <c r="C2902" s="114">
        <v>3000</v>
      </c>
      <c r="D2902" s="122">
        <v>0</v>
      </c>
    </row>
    <row r="2903" spans="1:4" s="119" customFormat="1" x14ac:dyDescent="0.2">
      <c r="A2903" s="110">
        <v>516000</v>
      </c>
      <c r="B2903" s="115" t="s">
        <v>162</v>
      </c>
      <c r="C2903" s="109">
        <f t="shared" ref="C2903:D2903" si="616">C2904</f>
        <v>1000</v>
      </c>
      <c r="D2903" s="109">
        <f t="shared" si="616"/>
        <v>0</v>
      </c>
    </row>
    <row r="2904" spans="1:4" s="94" customFormat="1" x14ac:dyDescent="0.2">
      <c r="A2904" s="112">
        <v>516100</v>
      </c>
      <c r="B2904" s="113" t="s">
        <v>162</v>
      </c>
      <c r="C2904" s="114">
        <v>1000</v>
      </c>
      <c r="D2904" s="122">
        <v>0</v>
      </c>
    </row>
    <row r="2905" spans="1:4" s="119" customFormat="1" x14ac:dyDescent="0.2">
      <c r="A2905" s="110">
        <v>630000</v>
      </c>
      <c r="B2905" s="115" t="s">
        <v>190</v>
      </c>
      <c r="C2905" s="109">
        <f>C2906+C2908</f>
        <v>16100</v>
      </c>
      <c r="D2905" s="109">
        <f>D2906+D2908</f>
        <v>134500</v>
      </c>
    </row>
    <row r="2906" spans="1:4" s="119" customFormat="1" x14ac:dyDescent="0.2">
      <c r="A2906" s="110">
        <v>631000</v>
      </c>
      <c r="B2906" s="115" t="s">
        <v>125</v>
      </c>
      <c r="C2906" s="109">
        <f>0</f>
        <v>0</v>
      </c>
      <c r="D2906" s="109">
        <f>0+D2907</f>
        <v>134500</v>
      </c>
    </row>
    <row r="2907" spans="1:4" s="94" customFormat="1" x14ac:dyDescent="0.2">
      <c r="A2907" s="120">
        <v>631200</v>
      </c>
      <c r="B2907" s="113" t="s">
        <v>193</v>
      </c>
      <c r="C2907" s="114">
        <v>0</v>
      </c>
      <c r="D2907" s="114">
        <v>134500</v>
      </c>
    </row>
    <row r="2908" spans="1:4" s="119" customFormat="1" x14ac:dyDescent="0.2">
      <c r="A2908" s="110">
        <v>638000</v>
      </c>
      <c r="B2908" s="115" t="s">
        <v>126</v>
      </c>
      <c r="C2908" s="109">
        <f t="shared" ref="C2908:D2908" si="617">C2909</f>
        <v>16100</v>
      </c>
      <c r="D2908" s="109">
        <f t="shared" si="617"/>
        <v>0</v>
      </c>
    </row>
    <row r="2909" spans="1:4" s="94" customFormat="1" x14ac:dyDescent="0.2">
      <c r="A2909" s="112">
        <v>638100</v>
      </c>
      <c r="B2909" s="113" t="s">
        <v>195</v>
      </c>
      <c r="C2909" s="114">
        <v>16100</v>
      </c>
      <c r="D2909" s="122">
        <v>0</v>
      </c>
    </row>
    <row r="2910" spans="1:4" s="94" customFormat="1" x14ac:dyDescent="0.2">
      <c r="A2910" s="153"/>
      <c r="B2910" s="147" t="s">
        <v>229</v>
      </c>
      <c r="C2910" s="151">
        <f>C2883+C2899+C2905</f>
        <v>1000400</v>
      </c>
      <c r="D2910" s="151">
        <f>D2883+D2899+D2905</f>
        <v>134500</v>
      </c>
    </row>
    <row r="2911" spans="1:4" s="94" customFormat="1" x14ac:dyDescent="0.2">
      <c r="A2911" s="130"/>
      <c r="B2911" s="108"/>
      <c r="C2911" s="131"/>
      <c r="D2911" s="131"/>
    </row>
    <row r="2912" spans="1:4" s="94" customFormat="1" x14ac:dyDescent="0.2">
      <c r="A2912" s="107"/>
      <c r="B2912" s="108"/>
      <c r="C2912" s="114"/>
      <c r="D2912" s="114"/>
    </row>
    <row r="2913" spans="1:4" s="94" customFormat="1" x14ac:dyDescent="0.2">
      <c r="A2913" s="112" t="s">
        <v>643</v>
      </c>
      <c r="B2913" s="115"/>
      <c r="C2913" s="114"/>
      <c r="D2913" s="114"/>
    </row>
    <row r="2914" spans="1:4" s="94" customFormat="1" x14ac:dyDescent="0.2">
      <c r="A2914" s="112" t="s">
        <v>242</v>
      </c>
      <c r="B2914" s="115"/>
      <c r="C2914" s="114"/>
      <c r="D2914" s="114"/>
    </row>
    <row r="2915" spans="1:4" s="94" customFormat="1" x14ac:dyDescent="0.2">
      <c r="A2915" s="112" t="s">
        <v>403</v>
      </c>
      <c r="B2915" s="115"/>
      <c r="C2915" s="114"/>
      <c r="D2915" s="114"/>
    </row>
    <row r="2916" spans="1:4" s="94" customFormat="1" x14ac:dyDescent="0.2">
      <c r="A2916" s="112" t="s">
        <v>529</v>
      </c>
      <c r="B2916" s="115"/>
      <c r="C2916" s="114"/>
      <c r="D2916" s="114"/>
    </row>
    <row r="2917" spans="1:4" s="94" customFormat="1" x14ac:dyDescent="0.2">
      <c r="A2917" s="112"/>
      <c r="B2917" s="143"/>
      <c r="C2917" s="131"/>
      <c r="D2917" s="131"/>
    </row>
    <row r="2918" spans="1:4" s="94" customFormat="1" x14ac:dyDescent="0.2">
      <c r="A2918" s="110">
        <v>410000</v>
      </c>
      <c r="B2918" s="111" t="s">
        <v>87</v>
      </c>
      <c r="C2918" s="109">
        <f t="shared" ref="C2918" si="618">C2919+C2924</f>
        <v>1134800</v>
      </c>
      <c r="D2918" s="109">
        <f t="shared" ref="D2918" si="619">D2919+D2924</f>
        <v>0</v>
      </c>
    </row>
    <row r="2919" spans="1:4" s="94" customFormat="1" x14ac:dyDescent="0.2">
      <c r="A2919" s="110">
        <v>411000</v>
      </c>
      <c r="B2919" s="111" t="s">
        <v>200</v>
      </c>
      <c r="C2919" s="109">
        <f t="shared" ref="C2919" si="620">SUM(C2920:C2923)</f>
        <v>921300</v>
      </c>
      <c r="D2919" s="109">
        <f t="shared" ref="D2919" si="621">SUM(D2920:D2923)</f>
        <v>0</v>
      </c>
    </row>
    <row r="2920" spans="1:4" s="94" customFormat="1" x14ac:dyDescent="0.2">
      <c r="A2920" s="112">
        <v>411100</v>
      </c>
      <c r="B2920" s="113" t="s">
        <v>88</v>
      </c>
      <c r="C2920" s="114">
        <v>861000</v>
      </c>
      <c r="D2920" s="122">
        <v>0</v>
      </c>
    </row>
    <row r="2921" spans="1:4" s="94" customFormat="1" ht="40.5" x14ac:dyDescent="0.2">
      <c r="A2921" s="112">
        <v>411200</v>
      </c>
      <c r="B2921" s="113" t="s">
        <v>213</v>
      </c>
      <c r="C2921" s="114">
        <v>36300</v>
      </c>
      <c r="D2921" s="122">
        <v>0</v>
      </c>
    </row>
    <row r="2922" spans="1:4" s="94" customFormat="1" ht="40.5" x14ac:dyDescent="0.2">
      <c r="A2922" s="112">
        <v>411300</v>
      </c>
      <c r="B2922" s="113" t="s">
        <v>89</v>
      </c>
      <c r="C2922" s="114">
        <v>11800</v>
      </c>
      <c r="D2922" s="122">
        <v>0</v>
      </c>
    </row>
    <row r="2923" spans="1:4" s="94" customFormat="1" x14ac:dyDescent="0.2">
      <c r="A2923" s="112">
        <v>411400</v>
      </c>
      <c r="B2923" s="113" t="s">
        <v>90</v>
      </c>
      <c r="C2923" s="114">
        <v>12200</v>
      </c>
      <c r="D2923" s="122">
        <v>0</v>
      </c>
    </row>
    <row r="2924" spans="1:4" s="94" customFormat="1" x14ac:dyDescent="0.2">
      <c r="A2924" s="110">
        <v>412000</v>
      </c>
      <c r="B2924" s="115" t="s">
        <v>205</v>
      </c>
      <c r="C2924" s="109">
        <f>SUM(C2925:C2931)</f>
        <v>213500</v>
      </c>
      <c r="D2924" s="109">
        <f>SUM(D2925:D2931)</f>
        <v>0</v>
      </c>
    </row>
    <row r="2925" spans="1:4" s="94" customFormat="1" ht="40.5" x14ac:dyDescent="0.2">
      <c r="A2925" s="112">
        <v>412200</v>
      </c>
      <c r="B2925" s="113" t="s">
        <v>214</v>
      </c>
      <c r="C2925" s="114">
        <v>150000</v>
      </c>
      <c r="D2925" s="122">
        <v>0</v>
      </c>
    </row>
    <row r="2926" spans="1:4" s="94" customFormat="1" x14ac:dyDescent="0.2">
      <c r="A2926" s="112">
        <v>412300</v>
      </c>
      <c r="B2926" s="113" t="s">
        <v>92</v>
      </c>
      <c r="C2926" s="114">
        <v>26000</v>
      </c>
      <c r="D2926" s="122">
        <v>0</v>
      </c>
    </row>
    <row r="2927" spans="1:4" s="94" customFormat="1" x14ac:dyDescent="0.2">
      <c r="A2927" s="112">
        <v>412500</v>
      </c>
      <c r="B2927" s="113" t="s">
        <v>94</v>
      </c>
      <c r="C2927" s="114">
        <v>5000</v>
      </c>
      <c r="D2927" s="122">
        <v>0</v>
      </c>
    </row>
    <row r="2928" spans="1:4" s="94" customFormat="1" x14ac:dyDescent="0.2">
      <c r="A2928" s="112">
        <v>412600</v>
      </c>
      <c r="B2928" s="113" t="s">
        <v>215</v>
      </c>
      <c r="C2928" s="114">
        <v>4000</v>
      </c>
      <c r="D2928" s="122">
        <v>0</v>
      </c>
    </row>
    <row r="2929" spans="1:4" s="94" customFormat="1" x14ac:dyDescent="0.2">
      <c r="A2929" s="112">
        <v>412700</v>
      </c>
      <c r="B2929" s="113" t="s">
        <v>202</v>
      </c>
      <c r="C2929" s="114">
        <v>26000</v>
      </c>
      <c r="D2929" s="122">
        <v>0</v>
      </c>
    </row>
    <row r="2930" spans="1:4" s="94" customFormat="1" x14ac:dyDescent="0.2">
      <c r="A2930" s="112">
        <v>412900</v>
      </c>
      <c r="B2930" s="117" t="s">
        <v>314</v>
      </c>
      <c r="C2930" s="114">
        <v>700</v>
      </c>
      <c r="D2930" s="122">
        <v>0</v>
      </c>
    </row>
    <row r="2931" spans="1:4" s="94" customFormat="1" x14ac:dyDescent="0.2">
      <c r="A2931" s="112">
        <v>412900</v>
      </c>
      <c r="B2931" s="117" t="s">
        <v>315</v>
      </c>
      <c r="C2931" s="114">
        <v>1800</v>
      </c>
      <c r="D2931" s="122">
        <v>0</v>
      </c>
    </row>
    <row r="2932" spans="1:4" s="119" customFormat="1" x14ac:dyDescent="0.2">
      <c r="A2932" s="110">
        <v>510000</v>
      </c>
      <c r="B2932" s="115" t="s">
        <v>151</v>
      </c>
      <c r="C2932" s="109">
        <f t="shared" ref="C2932:D2932" si="622">C2933</f>
        <v>20000</v>
      </c>
      <c r="D2932" s="109">
        <f t="shared" si="622"/>
        <v>0</v>
      </c>
    </row>
    <row r="2933" spans="1:4" s="119" customFormat="1" x14ac:dyDescent="0.2">
      <c r="A2933" s="110">
        <v>511000</v>
      </c>
      <c r="B2933" s="115" t="s">
        <v>152</v>
      </c>
      <c r="C2933" s="109">
        <f t="shared" ref="C2933" si="623">SUM(C2934:C2935)</f>
        <v>20000</v>
      </c>
      <c r="D2933" s="109">
        <f t="shared" ref="D2933" si="624">SUM(D2934:D2935)</f>
        <v>0</v>
      </c>
    </row>
    <row r="2934" spans="1:4" s="94" customFormat="1" ht="40.5" x14ac:dyDescent="0.2">
      <c r="A2934" s="112">
        <v>511200</v>
      </c>
      <c r="B2934" s="113" t="s">
        <v>154</v>
      </c>
      <c r="C2934" s="114">
        <v>0</v>
      </c>
      <c r="D2934" s="122">
        <v>0</v>
      </c>
    </row>
    <row r="2935" spans="1:4" s="94" customFormat="1" x14ac:dyDescent="0.2">
      <c r="A2935" s="112">
        <v>511300</v>
      </c>
      <c r="B2935" s="113" t="s">
        <v>155</v>
      </c>
      <c r="C2935" s="114">
        <v>20000</v>
      </c>
      <c r="D2935" s="122">
        <v>0</v>
      </c>
    </row>
    <row r="2936" spans="1:4" s="119" customFormat="1" x14ac:dyDescent="0.2">
      <c r="A2936" s="110">
        <v>630000</v>
      </c>
      <c r="B2936" s="115" t="s">
        <v>190</v>
      </c>
      <c r="C2936" s="109">
        <f>C2937+C2939</f>
        <v>5300</v>
      </c>
      <c r="D2936" s="109">
        <f>D2937+D2939</f>
        <v>80000</v>
      </c>
    </row>
    <row r="2937" spans="1:4" s="119" customFormat="1" x14ac:dyDescent="0.2">
      <c r="A2937" s="110">
        <v>631000</v>
      </c>
      <c r="B2937" s="115" t="s">
        <v>125</v>
      </c>
      <c r="C2937" s="109">
        <f>0</f>
        <v>0</v>
      </c>
      <c r="D2937" s="109">
        <f>0+D2938</f>
        <v>80000</v>
      </c>
    </row>
    <row r="2938" spans="1:4" s="94" customFormat="1" x14ac:dyDescent="0.2">
      <c r="A2938" s="120">
        <v>631200</v>
      </c>
      <c r="B2938" s="113" t="s">
        <v>193</v>
      </c>
      <c r="C2938" s="114">
        <v>0</v>
      </c>
      <c r="D2938" s="114">
        <v>80000</v>
      </c>
    </row>
    <row r="2939" spans="1:4" s="119" customFormat="1" x14ac:dyDescent="0.2">
      <c r="A2939" s="110">
        <v>638000</v>
      </c>
      <c r="B2939" s="115" t="s">
        <v>126</v>
      </c>
      <c r="C2939" s="109">
        <f t="shared" ref="C2939:D2939" si="625">C2940</f>
        <v>5300</v>
      </c>
      <c r="D2939" s="109">
        <f t="shared" si="625"/>
        <v>0</v>
      </c>
    </row>
    <row r="2940" spans="1:4" s="94" customFormat="1" x14ac:dyDescent="0.2">
      <c r="A2940" s="112">
        <v>638100</v>
      </c>
      <c r="B2940" s="113" t="s">
        <v>195</v>
      </c>
      <c r="C2940" s="114">
        <v>5300</v>
      </c>
      <c r="D2940" s="122">
        <v>0</v>
      </c>
    </row>
    <row r="2941" spans="1:4" s="94" customFormat="1" x14ac:dyDescent="0.2">
      <c r="A2941" s="153"/>
      <c r="B2941" s="147" t="s">
        <v>229</v>
      </c>
      <c r="C2941" s="151">
        <f>C2918+C2932+C2936</f>
        <v>1160100</v>
      </c>
      <c r="D2941" s="151">
        <f>D2918+D2932+D2936</f>
        <v>80000</v>
      </c>
    </row>
    <row r="2942" spans="1:4" s="94" customFormat="1" x14ac:dyDescent="0.2">
      <c r="A2942" s="130"/>
      <c r="B2942" s="108"/>
      <c r="C2942" s="131"/>
      <c r="D2942" s="131"/>
    </row>
    <row r="2943" spans="1:4" s="94" customFormat="1" x14ac:dyDescent="0.2">
      <c r="A2943" s="107"/>
      <c r="B2943" s="108"/>
      <c r="C2943" s="114"/>
      <c r="D2943" s="114"/>
    </row>
    <row r="2944" spans="1:4" s="94" customFormat="1" x14ac:dyDescent="0.2">
      <c r="A2944" s="112" t="s">
        <v>644</v>
      </c>
      <c r="B2944" s="115"/>
      <c r="C2944" s="114"/>
      <c r="D2944" s="114"/>
    </row>
    <row r="2945" spans="1:4" s="94" customFormat="1" x14ac:dyDescent="0.2">
      <c r="A2945" s="112" t="s">
        <v>242</v>
      </c>
      <c r="B2945" s="115"/>
      <c r="C2945" s="114"/>
      <c r="D2945" s="114"/>
    </row>
    <row r="2946" spans="1:4" s="94" customFormat="1" x14ac:dyDescent="0.2">
      <c r="A2946" s="112" t="s">
        <v>404</v>
      </c>
      <c r="B2946" s="115"/>
      <c r="C2946" s="114"/>
      <c r="D2946" s="114"/>
    </row>
    <row r="2947" spans="1:4" s="94" customFormat="1" x14ac:dyDescent="0.2">
      <c r="A2947" s="112" t="s">
        <v>529</v>
      </c>
      <c r="B2947" s="115"/>
      <c r="C2947" s="114"/>
      <c r="D2947" s="114"/>
    </row>
    <row r="2948" spans="1:4" s="94" customFormat="1" x14ac:dyDescent="0.2">
      <c r="A2948" s="112"/>
      <c r="B2948" s="143"/>
      <c r="C2948" s="131"/>
      <c r="D2948" s="131"/>
    </row>
    <row r="2949" spans="1:4" s="94" customFormat="1" x14ac:dyDescent="0.2">
      <c r="A2949" s="110">
        <v>410000</v>
      </c>
      <c r="B2949" s="111" t="s">
        <v>87</v>
      </c>
      <c r="C2949" s="109">
        <f>C2950+C2955+C2964</f>
        <v>974800</v>
      </c>
      <c r="D2949" s="109">
        <f>D2950+D2955+D2964</f>
        <v>0</v>
      </c>
    </row>
    <row r="2950" spans="1:4" s="94" customFormat="1" x14ac:dyDescent="0.2">
      <c r="A2950" s="110">
        <v>411000</v>
      </c>
      <c r="B2950" s="111" t="s">
        <v>200</v>
      </c>
      <c r="C2950" s="109">
        <f t="shared" ref="C2950" si="626">SUM(C2951:C2954)</f>
        <v>820100</v>
      </c>
      <c r="D2950" s="109">
        <f t="shared" ref="D2950" si="627">SUM(D2951:D2954)</f>
        <v>0</v>
      </c>
    </row>
    <row r="2951" spans="1:4" s="94" customFormat="1" x14ac:dyDescent="0.2">
      <c r="A2951" s="112">
        <v>411100</v>
      </c>
      <c r="B2951" s="113" t="s">
        <v>88</v>
      </c>
      <c r="C2951" s="114">
        <v>761000</v>
      </c>
      <c r="D2951" s="122">
        <v>0</v>
      </c>
    </row>
    <row r="2952" spans="1:4" s="94" customFormat="1" ht="40.5" x14ac:dyDescent="0.2">
      <c r="A2952" s="112">
        <v>411200</v>
      </c>
      <c r="B2952" s="113" t="s">
        <v>213</v>
      </c>
      <c r="C2952" s="114">
        <v>36000</v>
      </c>
      <c r="D2952" s="122">
        <v>0</v>
      </c>
    </row>
    <row r="2953" spans="1:4" s="94" customFormat="1" ht="40.5" x14ac:dyDescent="0.2">
      <c r="A2953" s="112">
        <v>411300</v>
      </c>
      <c r="B2953" s="113" t="s">
        <v>89</v>
      </c>
      <c r="C2953" s="114">
        <v>8100</v>
      </c>
      <c r="D2953" s="122">
        <v>0</v>
      </c>
    </row>
    <row r="2954" spans="1:4" s="94" customFormat="1" x14ac:dyDescent="0.2">
      <c r="A2954" s="112">
        <v>411400</v>
      </c>
      <c r="B2954" s="113" t="s">
        <v>90</v>
      </c>
      <c r="C2954" s="114">
        <v>15000</v>
      </c>
      <c r="D2954" s="122">
        <v>0</v>
      </c>
    </row>
    <row r="2955" spans="1:4" s="94" customFormat="1" x14ac:dyDescent="0.2">
      <c r="A2955" s="110">
        <v>412000</v>
      </c>
      <c r="B2955" s="115" t="s">
        <v>205</v>
      </c>
      <c r="C2955" s="109">
        <f>SUM(C2956:C2963)</f>
        <v>154200</v>
      </c>
      <c r="D2955" s="109">
        <f>SUM(D2956:D2963)</f>
        <v>0</v>
      </c>
    </row>
    <row r="2956" spans="1:4" s="94" customFormat="1" ht="40.5" x14ac:dyDescent="0.2">
      <c r="A2956" s="112">
        <v>412200</v>
      </c>
      <c r="B2956" s="113" t="s">
        <v>214</v>
      </c>
      <c r="C2956" s="114">
        <v>96000</v>
      </c>
      <c r="D2956" s="122">
        <v>0</v>
      </c>
    </row>
    <row r="2957" spans="1:4" s="94" customFormat="1" x14ac:dyDescent="0.2">
      <c r="A2957" s="112">
        <v>412300</v>
      </c>
      <c r="B2957" s="113" t="s">
        <v>92</v>
      </c>
      <c r="C2957" s="114">
        <v>12000</v>
      </c>
      <c r="D2957" s="122">
        <v>0</v>
      </c>
    </row>
    <row r="2958" spans="1:4" s="94" customFormat="1" x14ac:dyDescent="0.2">
      <c r="A2958" s="112">
        <v>412500</v>
      </c>
      <c r="B2958" s="113" t="s">
        <v>94</v>
      </c>
      <c r="C2958" s="114">
        <v>4000</v>
      </c>
      <c r="D2958" s="122">
        <v>0</v>
      </c>
    </row>
    <row r="2959" spans="1:4" s="94" customFormat="1" x14ac:dyDescent="0.2">
      <c r="A2959" s="112">
        <v>412600</v>
      </c>
      <c r="B2959" s="113" t="s">
        <v>215</v>
      </c>
      <c r="C2959" s="114">
        <v>7500</v>
      </c>
      <c r="D2959" s="122">
        <v>0</v>
      </c>
    </row>
    <row r="2960" spans="1:4" s="94" customFormat="1" x14ac:dyDescent="0.2">
      <c r="A2960" s="112">
        <v>412700</v>
      </c>
      <c r="B2960" s="113" t="s">
        <v>202</v>
      </c>
      <c r="C2960" s="114">
        <v>30000</v>
      </c>
      <c r="D2960" s="122">
        <v>0</v>
      </c>
    </row>
    <row r="2961" spans="1:4" s="94" customFormat="1" x14ac:dyDescent="0.2">
      <c r="A2961" s="112">
        <v>412900</v>
      </c>
      <c r="B2961" s="117" t="s">
        <v>295</v>
      </c>
      <c r="C2961" s="114">
        <v>2000</v>
      </c>
      <c r="D2961" s="122">
        <v>0</v>
      </c>
    </row>
    <row r="2962" spans="1:4" s="94" customFormat="1" x14ac:dyDescent="0.2">
      <c r="A2962" s="112">
        <v>412900</v>
      </c>
      <c r="B2962" s="117" t="s">
        <v>314</v>
      </c>
      <c r="C2962" s="114">
        <v>1500</v>
      </c>
      <c r="D2962" s="122">
        <v>0</v>
      </c>
    </row>
    <row r="2963" spans="1:4" s="94" customFormat="1" x14ac:dyDescent="0.2">
      <c r="A2963" s="112">
        <v>412900</v>
      </c>
      <c r="B2963" s="117" t="s">
        <v>315</v>
      </c>
      <c r="C2963" s="114">
        <v>1200</v>
      </c>
      <c r="D2963" s="122">
        <v>0</v>
      </c>
    </row>
    <row r="2964" spans="1:4" s="119" customFormat="1" x14ac:dyDescent="0.2">
      <c r="A2964" s="110">
        <v>413000</v>
      </c>
      <c r="B2964" s="115" t="s">
        <v>206</v>
      </c>
      <c r="C2964" s="109">
        <f t="shared" ref="C2964:D2964" si="628">C2965</f>
        <v>499.99999999999989</v>
      </c>
      <c r="D2964" s="109">
        <f t="shared" si="628"/>
        <v>0</v>
      </c>
    </row>
    <row r="2965" spans="1:4" s="94" customFormat="1" x14ac:dyDescent="0.2">
      <c r="A2965" s="112">
        <v>413900</v>
      </c>
      <c r="B2965" s="113" t="s">
        <v>99</v>
      </c>
      <c r="C2965" s="114">
        <v>499.99999999999989</v>
      </c>
      <c r="D2965" s="122">
        <v>0</v>
      </c>
    </row>
    <row r="2966" spans="1:4" s="119" customFormat="1" x14ac:dyDescent="0.2">
      <c r="A2966" s="110">
        <v>510000</v>
      </c>
      <c r="B2966" s="115" t="s">
        <v>151</v>
      </c>
      <c r="C2966" s="109">
        <f>C2967+0</f>
        <v>10000</v>
      </c>
      <c r="D2966" s="109">
        <f>D2967+0</f>
        <v>0</v>
      </c>
    </row>
    <row r="2967" spans="1:4" s="119" customFormat="1" x14ac:dyDescent="0.2">
      <c r="A2967" s="110">
        <v>511000</v>
      </c>
      <c r="B2967" s="115" t="s">
        <v>152</v>
      </c>
      <c r="C2967" s="109">
        <f t="shared" ref="C2967" si="629">C2968</f>
        <v>10000</v>
      </c>
      <c r="D2967" s="109">
        <f t="shared" ref="D2967" si="630">D2968</f>
        <v>0</v>
      </c>
    </row>
    <row r="2968" spans="1:4" s="94" customFormat="1" x14ac:dyDescent="0.2">
      <c r="A2968" s="112">
        <v>511300</v>
      </c>
      <c r="B2968" s="113" t="s">
        <v>155</v>
      </c>
      <c r="C2968" s="114">
        <v>10000</v>
      </c>
      <c r="D2968" s="122">
        <v>0</v>
      </c>
    </row>
    <row r="2969" spans="1:4" s="119" customFormat="1" x14ac:dyDescent="0.2">
      <c r="A2969" s="110">
        <v>630000</v>
      </c>
      <c r="B2969" s="115" t="s">
        <v>190</v>
      </c>
      <c r="C2969" s="109">
        <f>C2970+C2972</f>
        <v>3200</v>
      </c>
      <c r="D2969" s="109">
        <f>D2970+D2972</f>
        <v>780000</v>
      </c>
    </row>
    <row r="2970" spans="1:4" s="119" customFormat="1" x14ac:dyDescent="0.2">
      <c r="A2970" s="110">
        <v>631000</v>
      </c>
      <c r="B2970" s="115" t="s">
        <v>125</v>
      </c>
      <c r="C2970" s="109">
        <f>0</f>
        <v>0</v>
      </c>
      <c r="D2970" s="109">
        <f>0+D2971</f>
        <v>780000</v>
      </c>
    </row>
    <row r="2971" spans="1:4" s="94" customFormat="1" x14ac:dyDescent="0.2">
      <c r="A2971" s="120">
        <v>631200</v>
      </c>
      <c r="B2971" s="113" t="s">
        <v>193</v>
      </c>
      <c r="C2971" s="114">
        <v>0</v>
      </c>
      <c r="D2971" s="114">
        <v>780000</v>
      </c>
    </row>
    <row r="2972" spans="1:4" s="119" customFormat="1" x14ac:dyDescent="0.2">
      <c r="A2972" s="110">
        <v>638000</v>
      </c>
      <c r="B2972" s="115" t="s">
        <v>126</v>
      </c>
      <c r="C2972" s="109">
        <f t="shared" ref="C2972:D2972" si="631">C2973</f>
        <v>3200</v>
      </c>
      <c r="D2972" s="109">
        <f t="shared" si="631"/>
        <v>0</v>
      </c>
    </row>
    <row r="2973" spans="1:4" s="94" customFormat="1" x14ac:dyDescent="0.2">
      <c r="A2973" s="112">
        <v>638100</v>
      </c>
      <c r="B2973" s="113" t="s">
        <v>195</v>
      </c>
      <c r="C2973" s="114">
        <v>3200</v>
      </c>
      <c r="D2973" s="122">
        <v>0</v>
      </c>
    </row>
    <row r="2974" spans="1:4" s="94" customFormat="1" x14ac:dyDescent="0.2">
      <c r="A2974" s="153"/>
      <c r="B2974" s="147" t="s">
        <v>229</v>
      </c>
      <c r="C2974" s="151">
        <f>C2949+C2966+C2969</f>
        <v>988000</v>
      </c>
      <c r="D2974" s="151">
        <f>D2949+D2966+D2969</f>
        <v>780000</v>
      </c>
    </row>
    <row r="2975" spans="1:4" s="94" customFormat="1" x14ac:dyDescent="0.2">
      <c r="A2975" s="130"/>
      <c r="B2975" s="108"/>
      <c r="C2975" s="131"/>
      <c r="D2975" s="131"/>
    </row>
    <row r="2976" spans="1:4" s="94" customFormat="1" x14ac:dyDescent="0.2">
      <c r="A2976" s="130"/>
      <c r="B2976" s="108"/>
      <c r="C2976" s="131"/>
      <c r="D2976" s="131"/>
    </row>
    <row r="2977" spans="1:4" s="94" customFormat="1" x14ac:dyDescent="0.2">
      <c r="A2977" s="112" t="s">
        <v>645</v>
      </c>
      <c r="B2977" s="115"/>
      <c r="C2977" s="131"/>
      <c r="D2977" s="131"/>
    </row>
    <row r="2978" spans="1:4" s="94" customFormat="1" x14ac:dyDescent="0.2">
      <c r="A2978" s="112" t="s">
        <v>242</v>
      </c>
      <c r="B2978" s="115"/>
      <c r="C2978" s="131"/>
      <c r="D2978" s="131"/>
    </row>
    <row r="2979" spans="1:4" s="94" customFormat="1" x14ac:dyDescent="0.2">
      <c r="A2979" s="112" t="s">
        <v>405</v>
      </c>
      <c r="B2979" s="115"/>
      <c r="C2979" s="131"/>
      <c r="D2979" s="131"/>
    </row>
    <row r="2980" spans="1:4" s="94" customFormat="1" x14ac:dyDescent="0.2">
      <c r="A2980" s="112" t="s">
        <v>529</v>
      </c>
      <c r="B2980" s="115"/>
      <c r="C2980" s="131"/>
      <c r="D2980" s="131"/>
    </row>
    <row r="2981" spans="1:4" s="94" customFormat="1" x14ac:dyDescent="0.2">
      <c r="A2981" s="112"/>
      <c r="B2981" s="143"/>
      <c r="C2981" s="131"/>
      <c r="D2981" s="131"/>
    </row>
    <row r="2982" spans="1:4" s="94" customFormat="1" x14ac:dyDescent="0.2">
      <c r="A2982" s="110">
        <v>410000</v>
      </c>
      <c r="B2982" s="111" t="s">
        <v>87</v>
      </c>
      <c r="C2982" s="109">
        <f t="shared" ref="C2982" si="632">C2983+C2988</f>
        <v>991700</v>
      </c>
      <c r="D2982" s="109">
        <f t="shared" ref="D2982" si="633">D2983+D2988</f>
        <v>0</v>
      </c>
    </row>
    <row r="2983" spans="1:4" s="94" customFormat="1" x14ac:dyDescent="0.2">
      <c r="A2983" s="110">
        <v>411000</v>
      </c>
      <c r="B2983" s="111" t="s">
        <v>200</v>
      </c>
      <c r="C2983" s="109">
        <f t="shared" ref="C2983" si="634">SUM(C2984:C2987)</f>
        <v>830600</v>
      </c>
      <c r="D2983" s="109">
        <f t="shared" ref="D2983" si="635">SUM(D2984:D2987)</f>
        <v>0</v>
      </c>
    </row>
    <row r="2984" spans="1:4" s="94" customFormat="1" x14ac:dyDescent="0.2">
      <c r="A2984" s="112">
        <v>411100</v>
      </c>
      <c r="B2984" s="113" t="s">
        <v>88</v>
      </c>
      <c r="C2984" s="114">
        <v>770000</v>
      </c>
      <c r="D2984" s="122">
        <v>0</v>
      </c>
    </row>
    <row r="2985" spans="1:4" s="94" customFormat="1" ht="40.5" x14ac:dyDescent="0.2">
      <c r="A2985" s="112">
        <v>411200</v>
      </c>
      <c r="B2985" s="113" t="s">
        <v>213</v>
      </c>
      <c r="C2985" s="114">
        <v>41000</v>
      </c>
      <c r="D2985" s="122">
        <v>0</v>
      </c>
    </row>
    <row r="2986" spans="1:4" s="94" customFormat="1" ht="40.5" x14ac:dyDescent="0.2">
      <c r="A2986" s="112">
        <v>411300</v>
      </c>
      <c r="B2986" s="113" t="s">
        <v>89</v>
      </c>
      <c r="C2986" s="114">
        <v>12600</v>
      </c>
      <c r="D2986" s="122">
        <v>0</v>
      </c>
    </row>
    <row r="2987" spans="1:4" s="94" customFormat="1" x14ac:dyDescent="0.2">
      <c r="A2987" s="112">
        <v>411400</v>
      </c>
      <c r="B2987" s="113" t="s">
        <v>90</v>
      </c>
      <c r="C2987" s="114">
        <v>7000</v>
      </c>
      <c r="D2987" s="122">
        <v>0</v>
      </c>
    </row>
    <row r="2988" spans="1:4" s="119" customFormat="1" x14ac:dyDescent="0.2">
      <c r="A2988" s="110">
        <v>412000</v>
      </c>
      <c r="B2988" s="115" t="s">
        <v>205</v>
      </c>
      <c r="C2988" s="109">
        <f t="shared" ref="C2988" si="636">SUM(C2989:C2999)</f>
        <v>161100</v>
      </c>
      <c r="D2988" s="109">
        <f t="shared" ref="D2988" si="637">SUM(D2989:D2999)</f>
        <v>0</v>
      </c>
    </row>
    <row r="2989" spans="1:4" s="94" customFormat="1" ht="40.5" x14ac:dyDescent="0.2">
      <c r="A2989" s="112">
        <v>412200</v>
      </c>
      <c r="B2989" s="113" t="s">
        <v>214</v>
      </c>
      <c r="C2989" s="114">
        <v>96000</v>
      </c>
      <c r="D2989" s="122">
        <v>0</v>
      </c>
    </row>
    <row r="2990" spans="1:4" s="94" customFormat="1" x14ac:dyDescent="0.2">
      <c r="A2990" s="112">
        <v>412300</v>
      </c>
      <c r="B2990" s="113" t="s">
        <v>92</v>
      </c>
      <c r="C2990" s="114">
        <v>15100</v>
      </c>
      <c r="D2990" s="122">
        <v>0</v>
      </c>
    </row>
    <row r="2991" spans="1:4" s="94" customFormat="1" x14ac:dyDescent="0.2">
      <c r="A2991" s="112">
        <v>412500</v>
      </c>
      <c r="B2991" s="113" t="s">
        <v>94</v>
      </c>
      <c r="C2991" s="114">
        <v>1999.9999999999998</v>
      </c>
      <c r="D2991" s="122">
        <v>0</v>
      </c>
    </row>
    <row r="2992" spans="1:4" s="94" customFormat="1" x14ac:dyDescent="0.2">
      <c r="A2992" s="112">
        <v>412600</v>
      </c>
      <c r="B2992" s="113" t="s">
        <v>215</v>
      </c>
      <c r="C2992" s="114">
        <v>8000</v>
      </c>
      <c r="D2992" s="122">
        <v>0</v>
      </c>
    </row>
    <row r="2993" spans="1:4" s="94" customFormat="1" x14ac:dyDescent="0.2">
      <c r="A2993" s="112">
        <v>412700</v>
      </c>
      <c r="B2993" s="113" t="s">
        <v>202</v>
      </c>
      <c r="C2993" s="114">
        <v>30000</v>
      </c>
      <c r="D2993" s="122">
        <v>0</v>
      </c>
    </row>
    <row r="2994" spans="1:4" s="94" customFormat="1" x14ac:dyDescent="0.2">
      <c r="A2994" s="112">
        <v>412900</v>
      </c>
      <c r="B2994" s="117" t="s">
        <v>530</v>
      </c>
      <c r="C2994" s="114">
        <v>1500</v>
      </c>
      <c r="D2994" s="122">
        <v>0</v>
      </c>
    </row>
    <row r="2995" spans="1:4" s="94" customFormat="1" x14ac:dyDescent="0.2">
      <c r="A2995" s="112">
        <v>412900</v>
      </c>
      <c r="B2995" s="117" t="s">
        <v>295</v>
      </c>
      <c r="C2995" s="114">
        <v>3999.9999999999995</v>
      </c>
      <c r="D2995" s="122">
        <v>0</v>
      </c>
    </row>
    <row r="2996" spans="1:4" s="94" customFormat="1" x14ac:dyDescent="0.2">
      <c r="A2996" s="112">
        <v>412900</v>
      </c>
      <c r="B2996" s="113" t="s">
        <v>313</v>
      </c>
      <c r="C2996" s="114">
        <v>1000</v>
      </c>
      <c r="D2996" s="122">
        <v>0</v>
      </c>
    </row>
    <row r="2997" spans="1:4" s="94" customFormat="1" x14ac:dyDescent="0.2">
      <c r="A2997" s="112">
        <v>412900</v>
      </c>
      <c r="B2997" s="117" t="s">
        <v>314</v>
      </c>
      <c r="C2997" s="114">
        <v>999.99999999999989</v>
      </c>
      <c r="D2997" s="122">
        <v>0</v>
      </c>
    </row>
    <row r="2998" spans="1:4" s="94" customFormat="1" x14ac:dyDescent="0.2">
      <c r="A2998" s="112">
        <v>412900</v>
      </c>
      <c r="B2998" s="117" t="s">
        <v>315</v>
      </c>
      <c r="C2998" s="114">
        <v>1700</v>
      </c>
      <c r="D2998" s="122">
        <v>0</v>
      </c>
    </row>
    <row r="2999" spans="1:4" s="94" customFormat="1" x14ac:dyDescent="0.2">
      <c r="A2999" s="112">
        <v>412900</v>
      </c>
      <c r="B2999" s="113" t="s">
        <v>297</v>
      </c>
      <c r="C2999" s="114">
        <v>800</v>
      </c>
      <c r="D2999" s="122">
        <v>0</v>
      </c>
    </row>
    <row r="3000" spans="1:4" s="119" customFormat="1" x14ac:dyDescent="0.2">
      <c r="A3000" s="110">
        <v>630000</v>
      </c>
      <c r="B3000" s="115" t="s">
        <v>190</v>
      </c>
      <c r="C3000" s="109">
        <f>C3001+C3003</f>
        <v>0</v>
      </c>
      <c r="D3000" s="109">
        <f>D3001+D3003</f>
        <v>320000</v>
      </c>
    </row>
    <row r="3001" spans="1:4" s="119" customFormat="1" x14ac:dyDescent="0.2">
      <c r="A3001" s="110">
        <v>631000</v>
      </c>
      <c r="B3001" s="115" t="s">
        <v>125</v>
      </c>
      <c r="C3001" s="109">
        <f>0</f>
        <v>0</v>
      </c>
      <c r="D3001" s="109">
        <f>0+D3002</f>
        <v>320000</v>
      </c>
    </row>
    <row r="3002" spans="1:4" s="94" customFormat="1" x14ac:dyDescent="0.2">
      <c r="A3002" s="120">
        <v>631200</v>
      </c>
      <c r="B3002" s="113" t="s">
        <v>193</v>
      </c>
      <c r="C3002" s="114">
        <v>0</v>
      </c>
      <c r="D3002" s="114">
        <v>320000</v>
      </c>
    </row>
    <row r="3003" spans="1:4" s="119" customFormat="1" x14ac:dyDescent="0.2">
      <c r="A3003" s="110">
        <v>638000</v>
      </c>
      <c r="B3003" s="115" t="s">
        <v>126</v>
      </c>
      <c r="C3003" s="109">
        <f t="shared" ref="C3003:D3003" si="638">C3004</f>
        <v>0</v>
      </c>
      <c r="D3003" s="109">
        <f t="shared" si="638"/>
        <v>0</v>
      </c>
    </row>
    <row r="3004" spans="1:4" s="94" customFormat="1" x14ac:dyDescent="0.2">
      <c r="A3004" s="112">
        <v>638100</v>
      </c>
      <c r="B3004" s="113" t="s">
        <v>195</v>
      </c>
      <c r="C3004" s="114">
        <v>0</v>
      </c>
      <c r="D3004" s="122">
        <v>0</v>
      </c>
    </row>
    <row r="3005" spans="1:4" s="94" customFormat="1" x14ac:dyDescent="0.2">
      <c r="A3005" s="153"/>
      <c r="B3005" s="147" t="s">
        <v>229</v>
      </c>
      <c r="C3005" s="151">
        <f>C2982+0+C3000</f>
        <v>991700</v>
      </c>
      <c r="D3005" s="151">
        <f>D2982+0+D3000</f>
        <v>320000</v>
      </c>
    </row>
    <row r="3006" spans="1:4" s="94" customFormat="1" x14ac:dyDescent="0.2">
      <c r="A3006" s="130"/>
      <c r="B3006" s="108"/>
      <c r="C3006" s="131"/>
      <c r="D3006" s="131"/>
    </row>
    <row r="3007" spans="1:4" s="94" customFormat="1" x14ac:dyDescent="0.2">
      <c r="A3007" s="107"/>
      <c r="B3007" s="108"/>
      <c r="C3007" s="114"/>
      <c r="D3007" s="114"/>
    </row>
    <row r="3008" spans="1:4" s="94" customFormat="1" x14ac:dyDescent="0.2">
      <c r="A3008" s="112" t="s">
        <v>646</v>
      </c>
      <c r="B3008" s="115"/>
      <c r="C3008" s="114"/>
      <c r="D3008" s="114"/>
    </row>
    <row r="3009" spans="1:4" s="94" customFormat="1" x14ac:dyDescent="0.2">
      <c r="A3009" s="112" t="s">
        <v>242</v>
      </c>
      <c r="B3009" s="115"/>
      <c r="C3009" s="114"/>
      <c r="D3009" s="114"/>
    </row>
    <row r="3010" spans="1:4" s="94" customFormat="1" x14ac:dyDescent="0.2">
      <c r="A3010" s="112" t="s">
        <v>406</v>
      </c>
      <c r="B3010" s="115"/>
      <c r="C3010" s="114"/>
      <c r="D3010" s="114"/>
    </row>
    <row r="3011" spans="1:4" s="94" customFormat="1" x14ac:dyDescent="0.2">
      <c r="A3011" s="112" t="s">
        <v>529</v>
      </c>
      <c r="B3011" s="115"/>
      <c r="C3011" s="114"/>
      <c r="D3011" s="114"/>
    </row>
    <row r="3012" spans="1:4" s="94" customFormat="1" x14ac:dyDescent="0.2">
      <c r="A3012" s="112"/>
      <c r="B3012" s="143"/>
      <c r="C3012" s="131"/>
      <c r="D3012" s="131"/>
    </row>
    <row r="3013" spans="1:4" s="94" customFormat="1" x14ac:dyDescent="0.2">
      <c r="A3013" s="110">
        <v>410000</v>
      </c>
      <c r="B3013" s="111" t="s">
        <v>87</v>
      </c>
      <c r="C3013" s="109">
        <f t="shared" ref="C3013" si="639">C3014+C3019</f>
        <v>1385300</v>
      </c>
      <c r="D3013" s="109">
        <f t="shared" ref="D3013" si="640">D3014+D3019</f>
        <v>0</v>
      </c>
    </row>
    <row r="3014" spans="1:4" s="94" customFormat="1" x14ac:dyDescent="0.2">
      <c r="A3014" s="110">
        <v>411000</v>
      </c>
      <c r="B3014" s="111" t="s">
        <v>200</v>
      </c>
      <c r="C3014" s="109">
        <f t="shared" ref="C3014" si="641">SUM(C3015:C3018)</f>
        <v>1219000</v>
      </c>
      <c r="D3014" s="109">
        <f t="shared" ref="D3014" si="642">SUM(D3015:D3018)</f>
        <v>0</v>
      </c>
    </row>
    <row r="3015" spans="1:4" s="94" customFormat="1" x14ac:dyDescent="0.2">
      <c r="A3015" s="112">
        <v>411100</v>
      </c>
      <c r="B3015" s="113" t="s">
        <v>88</v>
      </c>
      <c r="C3015" s="114">
        <v>1173000</v>
      </c>
      <c r="D3015" s="122">
        <v>0</v>
      </c>
    </row>
    <row r="3016" spans="1:4" s="94" customFormat="1" ht="40.5" x14ac:dyDescent="0.2">
      <c r="A3016" s="112">
        <v>411200</v>
      </c>
      <c r="B3016" s="113" t="s">
        <v>213</v>
      </c>
      <c r="C3016" s="114">
        <v>21000</v>
      </c>
      <c r="D3016" s="122">
        <v>0</v>
      </c>
    </row>
    <row r="3017" spans="1:4" s="94" customFormat="1" ht="40.5" x14ac:dyDescent="0.2">
      <c r="A3017" s="112">
        <v>411300</v>
      </c>
      <c r="B3017" s="113" t="s">
        <v>89</v>
      </c>
      <c r="C3017" s="114">
        <v>11000</v>
      </c>
      <c r="D3017" s="122">
        <v>0</v>
      </c>
    </row>
    <row r="3018" spans="1:4" s="94" customFormat="1" x14ac:dyDescent="0.2">
      <c r="A3018" s="112">
        <v>411400</v>
      </c>
      <c r="B3018" s="113" t="s">
        <v>90</v>
      </c>
      <c r="C3018" s="114">
        <v>14000</v>
      </c>
      <c r="D3018" s="122">
        <v>0</v>
      </c>
    </row>
    <row r="3019" spans="1:4" s="94" customFormat="1" x14ac:dyDescent="0.2">
      <c r="A3019" s="110">
        <v>412000</v>
      </c>
      <c r="B3019" s="115" t="s">
        <v>205</v>
      </c>
      <c r="C3019" s="109">
        <f>SUM(C3020:C3030)</f>
        <v>166300</v>
      </c>
      <c r="D3019" s="109">
        <f>SUM(D3020:D3030)</f>
        <v>0</v>
      </c>
    </row>
    <row r="3020" spans="1:4" s="94" customFormat="1" x14ac:dyDescent="0.2">
      <c r="A3020" s="112">
        <v>412100</v>
      </c>
      <c r="B3020" s="113" t="s">
        <v>91</v>
      </c>
      <c r="C3020" s="114">
        <v>59000</v>
      </c>
      <c r="D3020" s="122">
        <v>0</v>
      </c>
    </row>
    <row r="3021" spans="1:4" s="94" customFormat="1" ht="40.5" x14ac:dyDescent="0.2">
      <c r="A3021" s="112">
        <v>412200</v>
      </c>
      <c r="B3021" s="113" t="s">
        <v>214</v>
      </c>
      <c r="C3021" s="114">
        <v>43000</v>
      </c>
      <c r="D3021" s="122">
        <v>0</v>
      </c>
    </row>
    <row r="3022" spans="1:4" s="94" customFormat="1" x14ac:dyDescent="0.2">
      <c r="A3022" s="112">
        <v>412300</v>
      </c>
      <c r="B3022" s="113" t="s">
        <v>92</v>
      </c>
      <c r="C3022" s="114">
        <v>14000</v>
      </c>
      <c r="D3022" s="122">
        <v>0</v>
      </c>
    </row>
    <row r="3023" spans="1:4" s="94" customFormat="1" x14ac:dyDescent="0.2">
      <c r="A3023" s="112">
        <v>412500</v>
      </c>
      <c r="B3023" s="113" t="s">
        <v>94</v>
      </c>
      <c r="C3023" s="114">
        <v>7000</v>
      </c>
      <c r="D3023" s="122">
        <v>0</v>
      </c>
    </row>
    <row r="3024" spans="1:4" s="94" customFormat="1" x14ac:dyDescent="0.2">
      <c r="A3024" s="112">
        <v>412600</v>
      </c>
      <c r="B3024" s="113" t="s">
        <v>215</v>
      </c>
      <c r="C3024" s="114">
        <v>14000</v>
      </c>
      <c r="D3024" s="122">
        <v>0</v>
      </c>
    </row>
    <row r="3025" spans="1:4" s="94" customFormat="1" x14ac:dyDescent="0.2">
      <c r="A3025" s="112">
        <v>412700</v>
      </c>
      <c r="B3025" s="113" t="s">
        <v>202</v>
      </c>
      <c r="C3025" s="114">
        <v>15000</v>
      </c>
      <c r="D3025" s="122">
        <v>0</v>
      </c>
    </row>
    <row r="3026" spans="1:4" s="94" customFormat="1" x14ac:dyDescent="0.2">
      <c r="A3026" s="112">
        <v>412900</v>
      </c>
      <c r="B3026" s="117" t="s">
        <v>530</v>
      </c>
      <c r="C3026" s="114">
        <v>499.99999999999994</v>
      </c>
      <c r="D3026" s="122">
        <v>0</v>
      </c>
    </row>
    <row r="3027" spans="1:4" s="94" customFormat="1" x14ac:dyDescent="0.2">
      <c r="A3027" s="112">
        <v>412900</v>
      </c>
      <c r="B3027" s="117" t="s">
        <v>295</v>
      </c>
      <c r="C3027" s="114">
        <v>8000</v>
      </c>
      <c r="D3027" s="122">
        <v>0</v>
      </c>
    </row>
    <row r="3028" spans="1:4" s="94" customFormat="1" x14ac:dyDescent="0.2">
      <c r="A3028" s="112">
        <v>412900</v>
      </c>
      <c r="B3028" s="117" t="s">
        <v>313</v>
      </c>
      <c r="C3028" s="114">
        <v>800</v>
      </c>
      <c r="D3028" s="122">
        <v>0</v>
      </c>
    </row>
    <row r="3029" spans="1:4" s="94" customFormat="1" x14ac:dyDescent="0.2">
      <c r="A3029" s="112">
        <v>412900</v>
      </c>
      <c r="B3029" s="117" t="s">
        <v>314</v>
      </c>
      <c r="C3029" s="114">
        <v>3000</v>
      </c>
      <c r="D3029" s="122">
        <v>0</v>
      </c>
    </row>
    <row r="3030" spans="1:4" s="94" customFormat="1" x14ac:dyDescent="0.2">
      <c r="A3030" s="112">
        <v>412900</v>
      </c>
      <c r="B3030" s="117" t="s">
        <v>315</v>
      </c>
      <c r="C3030" s="114">
        <v>1999.9999999999998</v>
      </c>
      <c r="D3030" s="122">
        <v>0</v>
      </c>
    </row>
    <row r="3031" spans="1:4" s="94" customFormat="1" x14ac:dyDescent="0.2">
      <c r="A3031" s="110">
        <v>510000</v>
      </c>
      <c r="B3031" s="115" t="s">
        <v>151</v>
      </c>
      <c r="C3031" s="109">
        <f>C3032+0</f>
        <v>3000</v>
      </c>
      <c r="D3031" s="109">
        <f>D3032+0</f>
        <v>0</v>
      </c>
    </row>
    <row r="3032" spans="1:4" s="94" customFormat="1" x14ac:dyDescent="0.2">
      <c r="A3032" s="110">
        <v>511000</v>
      </c>
      <c r="B3032" s="115" t="s">
        <v>152</v>
      </c>
      <c r="C3032" s="109">
        <f t="shared" ref="C3032" si="643">SUM(C3033:C3033)</f>
        <v>3000</v>
      </c>
      <c r="D3032" s="109">
        <f t="shared" ref="D3032" si="644">SUM(D3033:D3033)</f>
        <v>0</v>
      </c>
    </row>
    <row r="3033" spans="1:4" s="94" customFormat="1" x14ac:dyDescent="0.2">
      <c r="A3033" s="112">
        <v>511300</v>
      </c>
      <c r="B3033" s="113" t="s">
        <v>155</v>
      </c>
      <c r="C3033" s="114">
        <v>3000</v>
      </c>
      <c r="D3033" s="122">
        <v>0</v>
      </c>
    </row>
    <row r="3034" spans="1:4" s="119" customFormat="1" x14ac:dyDescent="0.2">
      <c r="A3034" s="110">
        <v>630000</v>
      </c>
      <c r="B3034" s="115" t="s">
        <v>190</v>
      </c>
      <c r="C3034" s="109">
        <f>0+C3035</f>
        <v>58000</v>
      </c>
      <c r="D3034" s="109">
        <f>0+D3035</f>
        <v>0</v>
      </c>
    </row>
    <row r="3035" spans="1:4" s="119" customFormat="1" x14ac:dyDescent="0.2">
      <c r="A3035" s="110">
        <v>638000</v>
      </c>
      <c r="B3035" s="115" t="s">
        <v>126</v>
      </c>
      <c r="C3035" s="109">
        <f t="shared" ref="C3035:D3035" si="645">C3036</f>
        <v>58000</v>
      </c>
      <c r="D3035" s="109">
        <f t="shared" si="645"/>
        <v>0</v>
      </c>
    </row>
    <row r="3036" spans="1:4" s="94" customFormat="1" x14ac:dyDescent="0.2">
      <c r="A3036" s="112">
        <v>638100</v>
      </c>
      <c r="B3036" s="113" t="s">
        <v>195</v>
      </c>
      <c r="C3036" s="114">
        <v>58000</v>
      </c>
      <c r="D3036" s="122">
        <v>0</v>
      </c>
    </row>
    <row r="3037" spans="1:4" s="94" customFormat="1" x14ac:dyDescent="0.2">
      <c r="A3037" s="153"/>
      <c r="B3037" s="147" t="s">
        <v>229</v>
      </c>
      <c r="C3037" s="151">
        <f>C3013+C3031+C3034</f>
        <v>1446300</v>
      </c>
      <c r="D3037" s="151">
        <f>D3013+D3031+D3034</f>
        <v>0</v>
      </c>
    </row>
    <row r="3038" spans="1:4" s="94" customFormat="1" x14ac:dyDescent="0.2">
      <c r="A3038" s="130"/>
      <c r="B3038" s="108"/>
      <c r="C3038" s="131"/>
      <c r="D3038" s="131"/>
    </row>
    <row r="3039" spans="1:4" s="94" customFormat="1" x14ac:dyDescent="0.2">
      <c r="A3039" s="107"/>
      <c r="B3039" s="108"/>
      <c r="C3039" s="114"/>
      <c r="D3039" s="114"/>
    </row>
    <row r="3040" spans="1:4" s="94" customFormat="1" x14ac:dyDescent="0.2">
      <c r="A3040" s="112" t="s">
        <v>647</v>
      </c>
      <c r="B3040" s="115"/>
      <c r="C3040" s="114"/>
      <c r="D3040" s="114"/>
    </row>
    <row r="3041" spans="1:4" s="94" customFormat="1" x14ac:dyDescent="0.2">
      <c r="A3041" s="112" t="s">
        <v>242</v>
      </c>
      <c r="B3041" s="115"/>
      <c r="C3041" s="114"/>
      <c r="D3041" s="114"/>
    </row>
    <row r="3042" spans="1:4" s="94" customFormat="1" x14ac:dyDescent="0.2">
      <c r="A3042" s="112" t="s">
        <v>407</v>
      </c>
      <c r="B3042" s="115"/>
      <c r="C3042" s="114"/>
      <c r="D3042" s="114"/>
    </row>
    <row r="3043" spans="1:4" s="94" customFormat="1" x14ac:dyDescent="0.2">
      <c r="A3043" s="112" t="s">
        <v>529</v>
      </c>
      <c r="B3043" s="115"/>
      <c r="C3043" s="114"/>
      <c r="D3043" s="114"/>
    </row>
    <row r="3044" spans="1:4" s="94" customFormat="1" x14ac:dyDescent="0.2">
      <c r="A3044" s="112"/>
      <c r="B3044" s="143"/>
      <c r="C3044" s="131"/>
      <c r="D3044" s="131"/>
    </row>
    <row r="3045" spans="1:4" s="94" customFormat="1" x14ac:dyDescent="0.2">
      <c r="A3045" s="110">
        <v>410000</v>
      </c>
      <c r="B3045" s="111" t="s">
        <v>87</v>
      </c>
      <c r="C3045" s="109">
        <f t="shared" ref="C3045" si="646">C3046+C3051+C3068+C3066</f>
        <v>2126000</v>
      </c>
      <c r="D3045" s="109">
        <f t="shared" ref="D3045" si="647">D3046+D3051+D3068+D3066</f>
        <v>0</v>
      </c>
    </row>
    <row r="3046" spans="1:4" s="94" customFormat="1" x14ac:dyDescent="0.2">
      <c r="A3046" s="110">
        <v>411000</v>
      </c>
      <c r="B3046" s="111" t="s">
        <v>200</v>
      </c>
      <c r="C3046" s="109">
        <f t="shared" ref="C3046" si="648">SUM(C3047:C3050)</f>
        <v>1614700</v>
      </c>
      <c r="D3046" s="109">
        <f t="shared" ref="D3046" si="649">SUM(D3047:D3050)</f>
        <v>0</v>
      </c>
    </row>
    <row r="3047" spans="1:4" s="94" customFormat="1" x14ac:dyDescent="0.2">
      <c r="A3047" s="112">
        <v>411100</v>
      </c>
      <c r="B3047" s="113" t="s">
        <v>88</v>
      </c>
      <c r="C3047" s="114">
        <v>1533000</v>
      </c>
      <c r="D3047" s="122">
        <v>0</v>
      </c>
    </row>
    <row r="3048" spans="1:4" s="94" customFormat="1" ht="40.5" x14ac:dyDescent="0.2">
      <c r="A3048" s="112">
        <v>411200</v>
      </c>
      <c r="B3048" s="113" t="s">
        <v>213</v>
      </c>
      <c r="C3048" s="114">
        <v>32000</v>
      </c>
      <c r="D3048" s="122">
        <v>0</v>
      </c>
    </row>
    <row r="3049" spans="1:4" s="94" customFormat="1" ht="40.5" x14ac:dyDescent="0.2">
      <c r="A3049" s="112">
        <v>411300</v>
      </c>
      <c r="B3049" s="113" t="s">
        <v>89</v>
      </c>
      <c r="C3049" s="114">
        <v>41500</v>
      </c>
      <c r="D3049" s="122">
        <v>0</v>
      </c>
    </row>
    <row r="3050" spans="1:4" s="94" customFormat="1" x14ac:dyDescent="0.2">
      <c r="A3050" s="112">
        <v>411400</v>
      </c>
      <c r="B3050" s="113" t="s">
        <v>90</v>
      </c>
      <c r="C3050" s="114">
        <v>8200</v>
      </c>
      <c r="D3050" s="122">
        <v>0</v>
      </c>
    </row>
    <row r="3051" spans="1:4" s="94" customFormat="1" x14ac:dyDescent="0.2">
      <c r="A3051" s="110">
        <v>412000</v>
      </c>
      <c r="B3051" s="115" t="s">
        <v>205</v>
      </c>
      <c r="C3051" s="109">
        <f t="shared" ref="C3051" si="650">SUM(C3052:C3065)</f>
        <v>510300</v>
      </c>
      <c r="D3051" s="109">
        <f t="shared" ref="D3051" si="651">SUM(D3052:D3065)</f>
        <v>0</v>
      </c>
    </row>
    <row r="3052" spans="1:4" s="94" customFormat="1" x14ac:dyDescent="0.2">
      <c r="A3052" s="112">
        <v>412100</v>
      </c>
      <c r="B3052" s="113" t="s">
        <v>91</v>
      </c>
      <c r="C3052" s="114">
        <v>3300</v>
      </c>
      <c r="D3052" s="122">
        <v>0</v>
      </c>
    </row>
    <row r="3053" spans="1:4" s="94" customFormat="1" ht="40.5" x14ac:dyDescent="0.2">
      <c r="A3053" s="112">
        <v>412200</v>
      </c>
      <c r="B3053" s="113" t="s">
        <v>214</v>
      </c>
      <c r="C3053" s="114">
        <v>27000</v>
      </c>
      <c r="D3053" s="122">
        <v>0</v>
      </c>
    </row>
    <row r="3054" spans="1:4" s="94" customFormat="1" x14ac:dyDescent="0.2">
      <c r="A3054" s="112">
        <v>412300</v>
      </c>
      <c r="B3054" s="113" t="s">
        <v>92</v>
      </c>
      <c r="C3054" s="114">
        <v>20000</v>
      </c>
      <c r="D3054" s="122">
        <v>0</v>
      </c>
    </row>
    <row r="3055" spans="1:4" s="94" customFormat="1" x14ac:dyDescent="0.2">
      <c r="A3055" s="112">
        <v>412500</v>
      </c>
      <c r="B3055" s="113" t="s">
        <v>94</v>
      </c>
      <c r="C3055" s="114">
        <v>14000</v>
      </c>
      <c r="D3055" s="122">
        <v>0</v>
      </c>
    </row>
    <row r="3056" spans="1:4" s="94" customFormat="1" x14ac:dyDescent="0.2">
      <c r="A3056" s="112">
        <v>412600</v>
      </c>
      <c r="B3056" s="113" t="s">
        <v>215</v>
      </c>
      <c r="C3056" s="114">
        <v>45000</v>
      </c>
      <c r="D3056" s="122">
        <v>0</v>
      </c>
    </row>
    <row r="3057" spans="1:4" s="94" customFormat="1" x14ac:dyDescent="0.2">
      <c r="A3057" s="112">
        <v>412700</v>
      </c>
      <c r="B3057" s="113" t="s">
        <v>202</v>
      </c>
      <c r="C3057" s="114">
        <v>22000</v>
      </c>
      <c r="D3057" s="122">
        <v>0</v>
      </c>
    </row>
    <row r="3058" spans="1:4" s="94" customFormat="1" x14ac:dyDescent="0.2">
      <c r="A3058" s="112">
        <v>412900</v>
      </c>
      <c r="B3058" s="113" t="s">
        <v>530</v>
      </c>
      <c r="C3058" s="114">
        <v>800</v>
      </c>
      <c r="D3058" s="122">
        <v>0</v>
      </c>
    </row>
    <row r="3059" spans="1:4" s="94" customFormat="1" x14ac:dyDescent="0.2">
      <c r="A3059" s="112">
        <v>412900</v>
      </c>
      <c r="B3059" s="117" t="s">
        <v>295</v>
      </c>
      <c r="C3059" s="114">
        <v>51500</v>
      </c>
      <c r="D3059" s="122">
        <v>0</v>
      </c>
    </row>
    <row r="3060" spans="1:4" s="94" customFormat="1" x14ac:dyDescent="0.2">
      <c r="A3060" s="112">
        <v>412900</v>
      </c>
      <c r="B3060" s="117" t="s">
        <v>313</v>
      </c>
      <c r="C3060" s="114">
        <v>1999.9999999999998</v>
      </c>
      <c r="D3060" s="122">
        <v>0</v>
      </c>
    </row>
    <row r="3061" spans="1:4" s="94" customFormat="1" x14ac:dyDescent="0.2">
      <c r="A3061" s="112">
        <v>412900</v>
      </c>
      <c r="B3061" s="117" t="s">
        <v>314</v>
      </c>
      <c r="C3061" s="114">
        <v>2000</v>
      </c>
      <c r="D3061" s="122">
        <v>0</v>
      </c>
    </row>
    <row r="3062" spans="1:4" s="94" customFormat="1" x14ac:dyDescent="0.2">
      <c r="A3062" s="112">
        <v>412900</v>
      </c>
      <c r="B3062" s="117" t="s">
        <v>315</v>
      </c>
      <c r="C3062" s="114">
        <v>2900</v>
      </c>
      <c r="D3062" s="122">
        <v>0</v>
      </c>
    </row>
    <row r="3063" spans="1:4" s="94" customFormat="1" x14ac:dyDescent="0.2">
      <c r="A3063" s="112">
        <v>412900</v>
      </c>
      <c r="B3063" s="113" t="s">
        <v>297</v>
      </c>
      <c r="C3063" s="114">
        <v>1999.9999999999998</v>
      </c>
      <c r="D3063" s="122">
        <v>0</v>
      </c>
    </row>
    <row r="3064" spans="1:4" s="94" customFormat="1" x14ac:dyDescent="0.2">
      <c r="A3064" s="112">
        <v>412900</v>
      </c>
      <c r="B3064" s="117" t="s">
        <v>648</v>
      </c>
      <c r="C3064" s="114">
        <v>317800</v>
      </c>
      <c r="D3064" s="122">
        <v>0</v>
      </c>
    </row>
    <row r="3065" spans="1:4" s="94" customFormat="1" x14ac:dyDescent="0.2">
      <c r="A3065" s="112">
        <v>412900</v>
      </c>
      <c r="B3065" s="117" t="s">
        <v>302</v>
      </c>
      <c r="C3065" s="114">
        <v>0</v>
      </c>
      <c r="D3065" s="122">
        <v>0</v>
      </c>
    </row>
    <row r="3066" spans="1:4" s="119" customFormat="1" x14ac:dyDescent="0.2">
      <c r="A3066" s="110">
        <v>415000</v>
      </c>
      <c r="B3066" s="111" t="s">
        <v>50</v>
      </c>
      <c r="C3066" s="109">
        <f t="shared" ref="C3066:D3066" si="652">C3067</f>
        <v>0</v>
      </c>
      <c r="D3066" s="109">
        <f t="shared" si="652"/>
        <v>0</v>
      </c>
    </row>
    <row r="3067" spans="1:4" s="94" customFormat="1" x14ac:dyDescent="0.2">
      <c r="A3067" s="112">
        <v>415200</v>
      </c>
      <c r="B3067" s="117" t="s">
        <v>260</v>
      </c>
      <c r="C3067" s="114">
        <v>0</v>
      </c>
      <c r="D3067" s="122">
        <v>0</v>
      </c>
    </row>
    <row r="3068" spans="1:4" s="119" customFormat="1" ht="40.5" x14ac:dyDescent="0.2">
      <c r="A3068" s="110">
        <v>418000</v>
      </c>
      <c r="B3068" s="115" t="s">
        <v>209</v>
      </c>
      <c r="C3068" s="109">
        <f t="shared" ref="C3068:D3068" si="653">C3069</f>
        <v>1000</v>
      </c>
      <c r="D3068" s="109">
        <f t="shared" si="653"/>
        <v>0</v>
      </c>
    </row>
    <row r="3069" spans="1:4" s="94" customFormat="1" x14ac:dyDescent="0.2">
      <c r="A3069" s="112">
        <v>418400</v>
      </c>
      <c r="B3069" s="113" t="s">
        <v>146</v>
      </c>
      <c r="C3069" s="114">
        <v>1000</v>
      </c>
      <c r="D3069" s="122">
        <v>0</v>
      </c>
    </row>
    <row r="3070" spans="1:4" s="94" customFormat="1" x14ac:dyDescent="0.2">
      <c r="A3070" s="110">
        <v>510000</v>
      </c>
      <c r="B3070" s="115" t="s">
        <v>151</v>
      </c>
      <c r="C3070" s="109">
        <f>C3071+C3073</f>
        <v>8000</v>
      </c>
      <c r="D3070" s="109">
        <f>D3071+D3073</f>
        <v>0</v>
      </c>
    </row>
    <row r="3071" spans="1:4" s="94" customFormat="1" x14ac:dyDescent="0.2">
      <c r="A3071" s="110">
        <v>511000</v>
      </c>
      <c r="B3071" s="115" t="s">
        <v>152</v>
      </c>
      <c r="C3071" s="109">
        <f>SUM(C3072:C3072)</f>
        <v>5000</v>
      </c>
      <c r="D3071" s="109">
        <f>SUM(D3072:D3072)</f>
        <v>0</v>
      </c>
    </row>
    <row r="3072" spans="1:4" s="94" customFormat="1" x14ac:dyDescent="0.2">
      <c r="A3072" s="112">
        <v>511300</v>
      </c>
      <c r="B3072" s="113" t="s">
        <v>155</v>
      </c>
      <c r="C3072" s="114">
        <v>5000</v>
      </c>
      <c r="D3072" s="122">
        <v>0</v>
      </c>
    </row>
    <row r="3073" spans="1:4" s="119" customFormat="1" x14ac:dyDescent="0.2">
      <c r="A3073" s="110">
        <v>516000</v>
      </c>
      <c r="B3073" s="115" t="s">
        <v>162</v>
      </c>
      <c r="C3073" s="109">
        <f t="shared" ref="C3073:D3073" si="654">C3074</f>
        <v>3000</v>
      </c>
      <c r="D3073" s="109">
        <f t="shared" si="654"/>
        <v>0</v>
      </c>
    </row>
    <row r="3074" spans="1:4" s="94" customFormat="1" x14ac:dyDescent="0.2">
      <c r="A3074" s="112">
        <v>516100</v>
      </c>
      <c r="B3074" s="113" t="s">
        <v>162</v>
      </c>
      <c r="C3074" s="114">
        <v>3000</v>
      </c>
      <c r="D3074" s="122">
        <v>0</v>
      </c>
    </row>
    <row r="3075" spans="1:4" s="119" customFormat="1" x14ac:dyDescent="0.2">
      <c r="A3075" s="110">
        <v>630000</v>
      </c>
      <c r="B3075" s="115" t="s">
        <v>190</v>
      </c>
      <c r="C3075" s="109">
        <f>0+C3076</f>
        <v>7000</v>
      </c>
      <c r="D3075" s="109">
        <f>0+D3076</f>
        <v>0</v>
      </c>
    </row>
    <row r="3076" spans="1:4" s="119" customFormat="1" x14ac:dyDescent="0.2">
      <c r="A3076" s="110">
        <v>638000</v>
      </c>
      <c r="B3076" s="115" t="s">
        <v>126</v>
      </c>
      <c r="C3076" s="109">
        <f t="shared" ref="C3076:D3076" si="655">+C3077</f>
        <v>7000</v>
      </c>
      <c r="D3076" s="109">
        <f t="shared" si="655"/>
        <v>0</v>
      </c>
    </row>
    <row r="3077" spans="1:4" s="94" customFormat="1" x14ac:dyDescent="0.2">
      <c r="A3077" s="112">
        <v>638100</v>
      </c>
      <c r="B3077" s="113" t="s">
        <v>195</v>
      </c>
      <c r="C3077" s="114">
        <v>7000</v>
      </c>
      <c r="D3077" s="122">
        <v>0</v>
      </c>
    </row>
    <row r="3078" spans="1:4" s="94" customFormat="1" x14ac:dyDescent="0.2">
      <c r="A3078" s="101"/>
      <c r="B3078" s="147" t="s">
        <v>229</v>
      </c>
      <c r="C3078" s="151">
        <f>C3045+C3070+0+C3075</f>
        <v>2141000</v>
      </c>
      <c r="D3078" s="151">
        <f>D3045+D3070+0+D3075</f>
        <v>0</v>
      </c>
    </row>
    <row r="3079" spans="1:4" s="94" customFormat="1" x14ac:dyDescent="0.2">
      <c r="A3079" s="104"/>
      <c r="B3079" s="108"/>
      <c r="C3079" s="131"/>
      <c r="D3079" s="131"/>
    </row>
    <row r="3080" spans="1:4" s="94" customFormat="1" x14ac:dyDescent="0.2">
      <c r="A3080" s="107"/>
      <c r="B3080" s="108"/>
      <c r="C3080" s="114"/>
      <c r="D3080" s="114"/>
    </row>
    <row r="3081" spans="1:4" s="94" customFormat="1" x14ac:dyDescent="0.2">
      <c r="A3081" s="112" t="s">
        <v>649</v>
      </c>
      <c r="B3081" s="115"/>
      <c r="C3081" s="114"/>
      <c r="D3081" s="114"/>
    </row>
    <row r="3082" spans="1:4" s="94" customFormat="1" x14ac:dyDescent="0.2">
      <c r="A3082" s="112" t="s">
        <v>242</v>
      </c>
      <c r="B3082" s="115"/>
      <c r="C3082" s="114"/>
      <c r="D3082" s="114"/>
    </row>
    <row r="3083" spans="1:4" s="94" customFormat="1" x14ac:dyDescent="0.2">
      <c r="A3083" s="112" t="s">
        <v>408</v>
      </c>
      <c r="B3083" s="115"/>
      <c r="C3083" s="114"/>
      <c r="D3083" s="114"/>
    </row>
    <row r="3084" spans="1:4" s="94" customFormat="1" x14ac:dyDescent="0.2">
      <c r="A3084" s="112" t="s">
        <v>529</v>
      </c>
      <c r="B3084" s="115"/>
      <c r="C3084" s="114"/>
      <c r="D3084" s="114"/>
    </row>
    <row r="3085" spans="1:4" s="94" customFormat="1" x14ac:dyDescent="0.2">
      <c r="A3085" s="112"/>
      <c r="B3085" s="143"/>
      <c r="C3085" s="131"/>
      <c r="D3085" s="131"/>
    </row>
    <row r="3086" spans="1:4" s="94" customFormat="1" x14ac:dyDescent="0.2">
      <c r="A3086" s="110">
        <v>410000</v>
      </c>
      <c r="B3086" s="111" t="s">
        <v>87</v>
      </c>
      <c r="C3086" s="109">
        <f t="shared" ref="C3086" si="656">C3087+C3092</f>
        <v>781800</v>
      </c>
      <c r="D3086" s="109">
        <f t="shared" ref="D3086" si="657">D3087+D3092</f>
        <v>0</v>
      </c>
    </row>
    <row r="3087" spans="1:4" s="94" customFormat="1" x14ac:dyDescent="0.2">
      <c r="A3087" s="110">
        <v>411000</v>
      </c>
      <c r="B3087" s="111" t="s">
        <v>200</v>
      </c>
      <c r="C3087" s="109">
        <f t="shared" ref="C3087" si="658">SUM(C3088:C3091)</f>
        <v>664500</v>
      </c>
      <c r="D3087" s="109">
        <f t="shared" ref="D3087" si="659">SUM(D3088:D3091)</f>
        <v>0</v>
      </c>
    </row>
    <row r="3088" spans="1:4" s="94" customFormat="1" x14ac:dyDescent="0.2">
      <c r="A3088" s="112">
        <v>411100</v>
      </c>
      <c r="B3088" s="113" t="s">
        <v>88</v>
      </c>
      <c r="C3088" s="114">
        <v>629000</v>
      </c>
      <c r="D3088" s="122">
        <v>0</v>
      </c>
    </row>
    <row r="3089" spans="1:4" s="94" customFormat="1" ht="40.5" x14ac:dyDescent="0.2">
      <c r="A3089" s="112">
        <v>411200</v>
      </c>
      <c r="B3089" s="113" t="s">
        <v>213</v>
      </c>
      <c r="C3089" s="114">
        <v>30000</v>
      </c>
      <c r="D3089" s="122">
        <v>0</v>
      </c>
    </row>
    <row r="3090" spans="1:4" s="94" customFormat="1" ht="40.5" x14ac:dyDescent="0.2">
      <c r="A3090" s="112">
        <v>411300</v>
      </c>
      <c r="B3090" s="113" t="s">
        <v>89</v>
      </c>
      <c r="C3090" s="114">
        <v>3000</v>
      </c>
      <c r="D3090" s="122">
        <v>0</v>
      </c>
    </row>
    <row r="3091" spans="1:4" s="94" customFormat="1" x14ac:dyDescent="0.2">
      <c r="A3091" s="112">
        <v>411400</v>
      </c>
      <c r="B3091" s="113" t="s">
        <v>90</v>
      </c>
      <c r="C3091" s="114">
        <v>2500</v>
      </c>
      <c r="D3091" s="122">
        <v>0</v>
      </c>
    </row>
    <row r="3092" spans="1:4" s="94" customFormat="1" x14ac:dyDescent="0.2">
      <c r="A3092" s="110">
        <v>412000</v>
      </c>
      <c r="B3092" s="115" t="s">
        <v>205</v>
      </c>
      <c r="C3092" s="109">
        <f>SUM(C3093:C3104)</f>
        <v>117300</v>
      </c>
      <c r="D3092" s="109">
        <f>SUM(D3093:D3104)</f>
        <v>0</v>
      </c>
    </row>
    <row r="3093" spans="1:4" s="94" customFormat="1" x14ac:dyDescent="0.2">
      <c r="A3093" s="120">
        <v>412100</v>
      </c>
      <c r="B3093" s="113" t="s">
        <v>91</v>
      </c>
      <c r="C3093" s="114">
        <v>58000</v>
      </c>
      <c r="D3093" s="122">
        <v>0</v>
      </c>
    </row>
    <row r="3094" spans="1:4" s="94" customFormat="1" ht="40.5" x14ac:dyDescent="0.2">
      <c r="A3094" s="112">
        <v>412200</v>
      </c>
      <c r="B3094" s="113" t="s">
        <v>214</v>
      </c>
      <c r="C3094" s="114">
        <v>28000</v>
      </c>
      <c r="D3094" s="122">
        <v>0</v>
      </c>
    </row>
    <row r="3095" spans="1:4" s="94" customFormat="1" x14ac:dyDescent="0.2">
      <c r="A3095" s="112">
        <v>412300</v>
      </c>
      <c r="B3095" s="113" t="s">
        <v>92</v>
      </c>
      <c r="C3095" s="114">
        <v>3000</v>
      </c>
      <c r="D3095" s="122">
        <v>0</v>
      </c>
    </row>
    <row r="3096" spans="1:4" s="94" customFormat="1" x14ac:dyDescent="0.2">
      <c r="A3096" s="112">
        <v>412500</v>
      </c>
      <c r="B3096" s="113" t="s">
        <v>94</v>
      </c>
      <c r="C3096" s="114">
        <v>4000</v>
      </c>
      <c r="D3096" s="122">
        <v>0</v>
      </c>
    </row>
    <row r="3097" spans="1:4" s="94" customFormat="1" x14ac:dyDescent="0.2">
      <c r="A3097" s="112">
        <v>412600</v>
      </c>
      <c r="B3097" s="113" t="s">
        <v>215</v>
      </c>
      <c r="C3097" s="114">
        <v>8000</v>
      </c>
      <c r="D3097" s="122">
        <v>0</v>
      </c>
    </row>
    <row r="3098" spans="1:4" s="94" customFormat="1" x14ac:dyDescent="0.2">
      <c r="A3098" s="112">
        <v>412700</v>
      </c>
      <c r="B3098" s="113" t="s">
        <v>202</v>
      </c>
      <c r="C3098" s="114">
        <v>12000</v>
      </c>
      <c r="D3098" s="122">
        <v>0</v>
      </c>
    </row>
    <row r="3099" spans="1:4" s="94" customFormat="1" x14ac:dyDescent="0.2">
      <c r="A3099" s="112">
        <v>412900</v>
      </c>
      <c r="B3099" s="117" t="s">
        <v>530</v>
      </c>
      <c r="C3099" s="114">
        <v>300</v>
      </c>
      <c r="D3099" s="122">
        <v>0</v>
      </c>
    </row>
    <row r="3100" spans="1:4" s="94" customFormat="1" x14ac:dyDescent="0.2">
      <c r="A3100" s="112">
        <v>412900</v>
      </c>
      <c r="B3100" s="117" t="s">
        <v>295</v>
      </c>
      <c r="C3100" s="114">
        <v>500</v>
      </c>
      <c r="D3100" s="122">
        <v>0</v>
      </c>
    </row>
    <row r="3101" spans="1:4" s="94" customFormat="1" x14ac:dyDescent="0.2">
      <c r="A3101" s="112">
        <v>412900</v>
      </c>
      <c r="B3101" s="117" t="s">
        <v>313</v>
      </c>
      <c r="C3101" s="114">
        <v>400</v>
      </c>
      <c r="D3101" s="122">
        <v>0</v>
      </c>
    </row>
    <row r="3102" spans="1:4" s="94" customFormat="1" x14ac:dyDescent="0.2">
      <c r="A3102" s="112">
        <v>412900</v>
      </c>
      <c r="B3102" s="117" t="s">
        <v>314</v>
      </c>
      <c r="C3102" s="114">
        <v>800</v>
      </c>
      <c r="D3102" s="122">
        <v>0</v>
      </c>
    </row>
    <row r="3103" spans="1:4" s="94" customFormat="1" x14ac:dyDescent="0.2">
      <c r="A3103" s="112">
        <v>412900</v>
      </c>
      <c r="B3103" s="117" t="s">
        <v>315</v>
      </c>
      <c r="C3103" s="114">
        <v>1300</v>
      </c>
      <c r="D3103" s="122">
        <v>0</v>
      </c>
    </row>
    <row r="3104" spans="1:4" s="94" customFormat="1" x14ac:dyDescent="0.2">
      <c r="A3104" s="112">
        <v>412900</v>
      </c>
      <c r="B3104" s="113" t="s">
        <v>297</v>
      </c>
      <c r="C3104" s="114">
        <v>1000</v>
      </c>
      <c r="D3104" s="122">
        <v>0</v>
      </c>
    </row>
    <row r="3105" spans="1:4" s="94" customFormat="1" x14ac:dyDescent="0.2">
      <c r="A3105" s="110">
        <v>510000</v>
      </c>
      <c r="B3105" s="115" t="s">
        <v>151</v>
      </c>
      <c r="C3105" s="109">
        <f>C3106+C3108</f>
        <v>1300</v>
      </c>
      <c r="D3105" s="109">
        <f>D3106+D3108</f>
        <v>0</v>
      </c>
    </row>
    <row r="3106" spans="1:4" s="94" customFormat="1" x14ac:dyDescent="0.2">
      <c r="A3106" s="110">
        <v>511000</v>
      </c>
      <c r="B3106" s="115" t="s">
        <v>152</v>
      </c>
      <c r="C3106" s="109">
        <f>SUM(C3107:C3107)</f>
        <v>0</v>
      </c>
      <c r="D3106" s="109">
        <f>SUM(D3107:D3107)</f>
        <v>0</v>
      </c>
    </row>
    <row r="3107" spans="1:4" s="94" customFormat="1" x14ac:dyDescent="0.2">
      <c r="A3107" s="120">
        <v>511300</v>
      </c>
      <c r="B3107" s="113" t="s">
        <v>155</v>
      </c>
      <c r="C3107" s="114">
        <v>0</v>
      </c>
      <c r="D3107" s="122">
        <v>0</v>
      </c>
    </row>
    <row r="3108" spans="1:4" s="119" customFormat="1" x14ac:dyDescent="0.2">
      <c r="A3108" s="110">
        <v>516000</v>
      </c>
      <c r="B3108" s="115" t="s">
        <v>162</v>
      </c>
      <c r="C3108" s="109">
        <f t="shared" ref="C3108:D3108" si="660">C3109</f>
        <v>1300</v>
      </c>
      <c r="D3108" s="109">
        <f t="shared" si="660"/>
        <v>0</v>
      </c>
    </row>
    <row r="3109" spans="1:4" s="94" customFormat="1" x14ac:dyDescent="0.2">
      <c r="A3109" s="112">
        <v>516100</v>
      </c>
      <c r="B3109" s="113" t="s">
        <v>162</v>
      </c>
      <c r="C3109" s="114">
        <v>1300</v>
      </c>
      <c r="D3109" s="122">
        <v>0</v>
      </c>
    </row>
    <row r="3110" spans="1:4" s="94" customFormat="1" x14ac:dyDescent="0.2">
      <c r="A3110" s="153"/>
      <c r="B3110" s="147" t="s">
        <v>229</v>
      </c>
      <c r="C3110" s="151">
        <f>C3086+C3105+0</f>
        <v>783100</v>
      </c>
      <c r="D3110" s="151">
        <f>D3086+D3105+0</f>
        <v>0</v>
      </c>
    </row>
    <row r="3111" spans="1:4" s="94" customFormat="1" x14ac:dyDescent="0.2">
      <c r="A3111" s="156"/>
      <c r="B3111" s="115"/>
      <c r="C3111" s="114"/>
      <c r="D3111" s="114"/>
    </row>
    <row r="3112" spans="1:4" s="94" customFormat="1" x14ac:dyDescent="0.2">
      <c r="A3112" s="107"/>
      <c r="B3112" s="108"/>
      <c r="C3112" s="114"/>
      <c r="D3112" s="114"/>
    </row>
    <row r="3113" spans="1:4" s="94" customFormat="1" x14ac:dyDescent="0.2">
      <c r="A3113" s="112" t="s">
        <v>650</v>
      </c>
      <c r="B3113" s="115"/>
      <c r="C3113" s="114"/>
      <c r="D3113" s="114"/>
    </row>
    <row r="3114" spans="1:4" s="94" customFormat="1" x14ac:dyDescent="0.2">
      <c r="A3114" s="112" t="s">
        <v>242</v>
      </c>
      <c r="B3114" s="115"/>
      <c r="C3114" s="114"/>
      <c r="D3114" s="114"/>
    </row>
    <row r="3115" spans="1:4" s="94" customFormat="1" x14ac:dyDescent="0.2">
      <c r="A3115" s="112" t="s">
        <v>409</v>
      </c>
      <c r="B3115" s="115"/>
      <c r="C3115" s="114"/>
      <c r="D3115" s="114"/>
    </row>
    <row r="3116" spans="1:4" s="94" customFormat="1" x14ac:dyDescent="0.2">
      <c r="A3116" s="112" t="s">
        <v>529</v>
      </c>
      <c r="B3116" s="115"/>
      <c r="C3116" s="114"/>
      <c r="D3116" s="114"/>
    </row>
    <row r="3117" spans="1:4" s="94" customFormat="1" x14ac:dyDescent="0.2">
      <c r="A3117" s="112"/>
      <c r="B3117" s="143"/>
      <c r="C3117" s="131"/>
      <c r="D3117" s="131"/>
    </row>
    <row r="3118" spans="1:4" s="94" customFormat="1" x14ac:dyDescent="0.2">
      <c r="A3118" s="110">
        <v>410000</v>
      </c>
      <c r="B3118" s="111" t="s">
        <v>87</v>
      </c>
      <c r="C3118" s="109">
        <f t="shared" ref="C3118" si="661">C3119+C3124</f>
        <v>1146900</v>
      </c>
      <c r="D3118" s="109">
        <f t="shared" ref="D3118" si="662">D3119+D3124</f>
        <v>0</v>
      </c>
    </row>
    <row r="3119" spans="1:4" s="94" customFormat="1" x14ac:dyDescent="0.2">
      <c r="A3119" s="110">
        <v>411000</v>
      </c>
      <c r="B3119" s="111" t="s">
        <v>200</v>
      </c>
      <c r="C3119" s="109">
        <f t="shared" ref="C3119" si="663">SUM(C3120:C3123)</f>
        <v>1075500</v>
      </c>
      <c r="D3119" s="109">
        <f t="shared" ref="D3119" si="664">SUM(D3120:D3123)</f>
        <v>0</v>
      </c>
    </row>
    <row r="3120" spans="1:4" s="94" customFormat="1" x14ac:dyDescent="0.2">
      <c r="A3120" s="112">
        <v>411100</v>
      </c>
      <c r="B3120" s="113" t="s">
        <v>88</v>
      </c>
      <c r="C3120" s="114">
        <v>1024000</v>
      </c>
      <c r="D3120" s="122">
        <v>0</v>
      </c>
    </row>
    <row r="3121" spans="1:4" s="94" customFormat="1" ht="40.5" x14ac:dyDescent="0.2">
      <c r="A3121" s="112">
        <v>411200</v>
      </c>
      <c r="B3121" s="113" t="s">
        <v>213</v>
      </c>
      <c r="C3121" s="114">
        <v>37700</v>
      </c>
      <c r="D3121" s="122">
        <v>0</v>
      </c>
    </row>
    <row r="3122" spans="1:4" s="94" customFormat="1" ht="40.5" x14ac:dyDescent="0.2">
      <c r="A3122" s="112">
        <v>411300</v>
      </c>
      <c r="B3122" s="113" t="s">
        <v>89</v>
      </c>
      <c r="C3122" s="114">
        <v>6100</v>
      </c>
      <c r="D3122" s="122">
        <v>0</v>
      </c>
    </row>
    <row r="3123" spans="1:4" s="94" customFormat="1" x14ac:dyDescent="0.2">
      <c r="A3123" s="112">
        <v>411400</v>
      </c>
      <c r="B3123" s="113" t="s">
        <v>90</v>
      </c>
      <c r="C3123" s="114">
        <v>7700</v>
      </c>
      <c r="D3123" s="122">
        <v>0</v>
      </c>
    </row>
    <row r="3124" spans="1:4" s="94" customFormat="1" x14ac:dyDescent="0.2">
      <c r="A3124" s="110">
        <v>412000</v>
      </c>
      <c r="B3124" s="115" t="s">
        <v>205</v>
      </c>
      <c r="C3124" s="109">
        <f>SUM(C3125:C3134)</f>
        <v>71400</v>
      </c>
      <c r="D3124" s="109">
        <f>SUM(D3125:D3134)</f>
        <v>0</v>
      </c>
    </row>
    <row r="3125" spans="1:4" s="94" customFormat="1" ht="40.5" x14ac:dyDescent="0.2">
      <c r="A3125" s="112">
        <v>412200</v>
      </c>
      <c r="B3125" s="113" t="s">
        <v>214</v>
      </c>
      <c r="C3125" s="114">
        <v>36500</v>
      </c>
      <c r="D3125" s="122">
        <v>0</v>
      </c>
    </row>
    <row r="3126" spans="1:4" s="94" customFormat="1" x14ac:dyDescent="0.2">
      <c r="A3126" s="112">
        <v>412300</v>
      </c>
      <c r="B3126" s="113" t="s">
        <v>92</v>
      </c>
      <c r="C3126" s="114">
        <v>11500</v>
      </c>
      <c r="D3126" s="122">
        <v>0</v>
      </c>
    </row>
    <row r="3127" spans="1:4" s="94" customFormat="1" x14ac:dyDescent="0.2">
      <c r="A3127" s="112">
        <v>412500</v>
      </c>
      <c r="B3127" s="113" t="s">
        <v>94</v>
      </c>
      <c r="C3127" s="114">
        <v>5900</v>
      </c>
      <c r="D3127" s="122">
        <v>0</v>
      </c>
    </row>
    <row r="3128" spans="1:4" s="94" customFormat="1" x14ac:dyDescent="0.2">
      <c r="A3128" s="112">
        <v>412600</v>
      </c>
      <c r="B3128" s="113" t="s">
        <v>215</v>
      </c>
      <c r="C3128" s="114">
        <v>3300</v>
      </c>
      <c r="D3128" s="122">
        <v>0</v>
      </c>
    </row>
    <row r="3129" spans="1:4" s="94" customFormat="1" x14ac:dyDescent="0.2">
      <c r="A3129" s="112">
        <v>412700</v>
      </c>
      <c r="B3129" s="113" t="s">
        <v>202</v>
      </c>
      <c r="C3129" s="114">
        <v>3100</v>
      </c>
      <c r="D3129" s="122">
        <v>0</v>
      </c>
    </row>
    <row r="3130" spans="1:4" s="94" customFormat="1" x14ac:dyDescent="0.2">
      <c r="A3130" s="112">
        <v>412900</v>
      </c>
      <c r="B3130" s="117" t="s">
        <v>295</v>
      </c>
      <c r="C3130" s="114">
        <v>3000</v>
      </c>
      <c r="D3130" s="122">
        <v>0</v>
      </c>
    </row>
    <row r="3131" spans="1:4" s="94" customFormat="1" x14ac:dyDescent="0.2">
      <c r="A3131" s="112">
        <v>412900</v>
      </c>
      <c r="B3131" s="117" t="s">
        <v>313</v>
      </c>
      <c r="C3131" s="114">
        <v>700</v>
      </c>
      <c r="D3131" s="122">
        <v>0</v>
      </c>
    </row>
    <row r="3132" spans="1:4" s="94" customFormat="1" x14ac:dyDescent="0.2">
      <c r="A3132" s="112">
        <v>412900</v>
      </c>
      <c r="B3132" s="117" t="s">
        <v>314</v>
      </c>
      <c r="C3132" s="114">
        <v>1500</v>
      </c>
      <c r="D3132" s="122">
        <v>0</v>
      </c>
    </row>
    <row r="3133" spans="1:4" s="94" customFormat="1" x14ac:dyDescent="0.2">
      <c r="A3133" s="112">
        <v>412900</v>
      </c>
      <c r="B3133" s="117" t="s">
        <v>315</v>
      </c>
      <c r="C3133" s="114">
        <v>2000</v>
      </c>
      <c r="D3133" s="122">
        <v>0</v>
      </c>
    </row>
    <row r="3134" spans="1:4" s="94" customFormat="1" x14ac:dyDescent="0.2">
      <c r="A3134" s="112">
        <v>412900</v>
      </c>
      <c r="B3134" s="113" t="s">
        <v>297</v>
      </c>
      <c r="C3134" s="114">
        <v>3899.9999999999982</v>
      </c>
      <c r="D3134" s="122">
        <v>0</v>
      </c>
    </row>
    <row r="3135" spans="1:4" s="119" customFormat="1" x14ac:dyDescent="0.2">
      <c r="A3135" s="110">
        <v>510000</v>
      </c>
      <c r="B3135" s="115" t="s">
        <v>151</v>
      </c>
      <c r="C3135" s="109">
        <f t="shared" ref="C3135" si="665">C3136</f>
        <v>20000</v>
      </c>
      <c r="D3135" s="109">
        <f t="shared" ref="D3135" si="666">D3136</f>
        <v>0</v>
      </c>
    </row>
    <row r="3136" spans="1:4" s="119" customFormat="1" x14ac:dyDescent="0.2">
      <c r="A3136" s="110">
        <v>511000</v>
      </c>
      <c r="B3136" s="115" t="s">
        <v>152</v>
      </c>
      <c r="C3136" s="109">
        <f>C3137+0</f>
        <v>20000</v>
      </c>
      <c r="D3136" s="109">
        <f>D3137+0</f>
        <v>0</v>
      </c>
    </row>
    <row r="3137" spans="1:4" s="94" customFormat="1" x14ac:dyDescent="0.2">
      <c r="A3137" s="120">
        <v>511300</v>
      </c>
      <c r="B3137" s="113" t="s">
        <v>155</v>
      </c>
      <c r="C3137" s="114">
        <v>20000</v>
      </c>
      <c r="D3137" s="122">
        <v>0</v>
      </c>
    </row>
    <row r="3138" spans="1:4" s="119" customFormat="1" x14ac:dyDescent="0.2">
      <c r="A3138" s="110">
        <v>630000</v>
      </c>
      <c r="B3138" s="115" t="s">
        <v>190</v>
      </c>
      <c r="C3138" s="109">
        <f>C3139+C3141</f>
        <v>15600</v>
      </c>
      <c r="D3138" s="109">
        <f>D3139+D3141</f>
        <v>2000</v>
      </c>
    </row>
    <row r="3139" spans="1:4" s="119" customFormat="1" x14ac:dyDescent="0.2">
      <c r="A3139" s="110">
        <v>631000</v>
      </c>
      <c r="B3139" s="115" t="s">
        <v>125</v>
      </c>
      <c r="C3139" s="109">
        <f>0</f>
        <v>0</v>
      </c>
      <c r="D3139" s="109">
        <f>0+D3140</f>
        <v>2000</v>
      </c>
    </row>
    <row r="3140" spans="1:4" s="94" customFormat="1" x14ac:dyDescent="0.2">
      <c r="A3140" s="120">
        <v>631200</v>
      </c>
      <c r="B3140" s="113" t="s">
        <v>193</v>
      </c>
      <c r="C3140" s="114">
        <v>0</v>
      </c>
      <c r="D3140" s="114">
        <v>2000</v>
      </c>
    </row>
    <row r="3141" spans="1:4" s="119" customFormat="1" x14ac:dyDescent="0.2">
      <c r="A3141" s="110">
        <v>638000</v>
      </c>
      <c r="B3141" s="115" t="s">
        <v>126</v>
      </c>
      <c r="C3141" s="109">
        <f t="shared" ref="C3141:D3141" si="667">C3142</f>
        <v>15600</v>
      </c>
      <c r="D3141" s="109">
        <f t="shared" si="667"/>
        <v>0</v>
      </c>
    </row>
    <row r="3142" spans="1:4" s="94" customFormat="1" x14ac:dyDescent="0.2">
      <c r="A3142" s="112">
        <v>638100</v>
      </c>
      <c r="B3142" s="113" t="s">
        <v>195</v>
      </c>
      <c r="C3142" s="114">
        <v>15600</v>
      </c>
      <c r="D3142" s="122">
        <v>0</v>
      </c>
    </row>
    <row r="3143" spans="1:4" s="94" customFormat="1" x14ac:dyDescent="0.2">
      <c r="A3143" s="153"/>
      <c r="B3143" s="147" t="s">
        <v>229</v>
      </c>
      <c r="C3143" s="151">
        <f>C3118+C3135+C3138</f>
        <v>1182500</v>
      </c>
      <c r="D3143" s="151">
        <f>D3118+D3135+D3138</f>
        <v>2000</v>
      </c>
    </row>
    <row r="3144" spans="1:4" s="94" customFormat="1" x14ac:dyDescent="0.2">
      <c r="A3144" s="130"/>
      <c r="B3144" s="108"/>
      <c r="C3144" s="131"/>
      <c r="D3144" s="131"/>
    </row>
    <row r="3145" spans="1:4" s="94" customFormat="1" x14ac:dyDescent="0.2">
      <c r="A3145" s="107"/>
      <c r="B3145" s="108"/>
      <c r="C3145" s="131"/>
      <c r="D3145" s="131"/>
    </row>
    <row r="3146" spans="1:4" s="94" customFormat="1" x14ac:dyDescent="0.2">
      <c r="A3146" s="112" t="s">
        <v>651</v>
      </c>
      <c r="B3146" s="115"/>
      <c r="C3146" s="114"/>
      <c r="D3146" s="114"/>
    </row>
    <row r="3147" spans="1:4" s="94" customFormat="1" x14ac:dyDescent="0.2">
      <c r="A3147" s="112" t="s">
        <v>242</v>
      </c>
      <c r="B3147" s="115"/>
      <c r="C3147" s="114"/>
      <c r="D3147" s="114"/>
    </row>
    <row r="3148" spans="1:4" s="94" customFormat="1" x14ac:dyDescent="0.2">
      <c r="A3148" s="112" t="s">
        <v>410</v>
      </c>
      <c r="B3148" s="115"/>
      <c r="C3148" s="114"/>
      <c r="D3148" s="114"/>
    </row>
    <row r="3149" spans="1:4" s="94" customFormat="1" x14ac:dyDescent="0.2">
      <c r="A3149" s="112" t="s">
        <v>529</v>
      </c>
      <c r="B3149" s="115"/>
      <c r="C3149" s="114"/>
      <c r="D3149" s="114"/>
    </row>
    <row r="3150" spans="1:4" s="94" customFormat="1" x14ac:dyDescent="0.2">
      <c r="A3150" s="112"/>
      <c r="B3150" s="143"/>
      <c r="C3150" s="131"/>
      <c r="D3150" s="131"/>
    </row>
    <row r="3151" spans="1:4" s="94" customFormat="1" x14ac:dyDescent="0.2">
      <c r="A3151" s="110">
        <v>410000</v>
      </c>
      <c r="B3151" s="111" t="s">
        <v>87</v>
      </c>
      <c r="C3151" s="109">
        <f t="shared" ref="C3151" si="668">C3152+C3157</f>
        <v>2535100</v>
      </c>
      <c r="D3151" s="109">
        <f t="shared" ref="D3151" si="669">D3152+D3157</f>
        <v>0</v>
      </c>
    </row>
    <row r="3152" spans="1:4" s="94" customFormat="1" x14ac:dyDescent="0.2">
      <c r="A3152" s="110">
        <v>411000</v>
      </c>
      <c r="B3152" s="111" t="s">
        <v>200</v>
      </c>
      <c r="C3152" s="109">
        <f t="shared" ref="C3152" si="670">SUM(C3153:C3156)</f>
        <v>2264100</v>
      </c>
      <c r="D3152" s="109">
        <f t="shared" ref="D3152" si="671">SUM(D3153:D3156)</f>
        <v>0</v>
      </c>
    </row>
    <row r="3153" spans="1:4" s="94" customFormat="1" x14ac:dyDescent="0.2">
      <c r="A3153" s="112">
        <v>411100</v>
      </c>
      <c r="B3153" s="113" t="s">
        <v>88</v>
      </c>
      <c r="C3153" s="114">
        <v>2132000</v>
      </c>
      <c r="D3153" s="122">
        <v>0</v>
      </c>
    </row>
    <row r="3154" spans="1:4" s="94" customFormat="1" ht="40.5" x14ac:dyDescent="0.2">
      <c r="A3154" s="112">
        <v>411200</v>
      </c>
      <c r="B3154" s="113" t="s">
        <v>213</v>
      </c>
      <c r="C3154" s="114">
        <v>70000</v>
      </c>
      <c r="D3154" s="122">
        <v>0</v>
      </c>
    </row>
    <row r="3155" spans="1:4" s="94" customFormat="1" ht="40.5" x14ac:dyDescent="0.2">
      <c r="A3155" s="112">
        <v>411300</v>
      </c>
      <c r="B3155" s="113" t="s">
        <v>89</v>
      </c>
      <c r="C3155" s="114">
        <v>50000</v>
      </c>
      <c r="D3155" s="122">
        <v>0</v>
      </c>
    </row>
    <row r="3156" spans="1:4" s="94" customFormat="1" x14ac:dyDescent="0.2">
      <c r="A3156" s="112">
        <v>411400</v>
      </c>
      <c r="B3156" s="113" t="s">
        <v>90</v>
      </c>
      <c r="C3156" s="114">
        <v>12100</v>
      </c>
      <c r="D3156" s="122">
        <v>0</v>
      </c>
    </row>
    <row r="3157" spans="1:4" s="94" customFormat="1" x14ac:dyDescent="0.2">
      <c r="A3157" s="110">
        <v>412000</v>
      </c>
      <c r="B3157" s="115" t="s">
        <v>205</v>
      </c>
      <c r="C3157" s="109">
        <f>SUM(C3158:C3165)</f>
        <v>271000</v>
      </c>
      <c r="D3157" s="109">
        <f>SUM(D3158:D3165)</f>
        <v>0</v>
      </c>
    </row>
    <row r="3158" spans="1:4" s="94" customFormat="1" ht="40.5" x14ac:dyDescent="0.2">
      <c r="A3158" s="112">
        <v>412200</v>
      </c>
      <c r="B3158" s="113" t="s">
        <v>214</v>
      </c>
      <c r="C3158" s="114">
        <v>190000</v>
      </c>
      <c r="D3158" s="122">
        <v>0</v>
      </c>
    </row>
    <row r="3159" spans="1:4" s="94" customFormat="1" x14ac:dyDescent="0.2">
      <c r="A3159" s="112">
        <v>412300</v>
      </c>
      <c r="B3159" s="113" t="s">
        <v>92</v>
      </c>
      <c r="C3159" s="114">
        <v>30000</v>
      </c>
      <c r="D3159" s="122">
        <v>0</v>
      </c>
    </row>
    <row r="3160" spans="1:4" s="94" customFormat="1" x14ac:dyDescent="0.2">
      <c r="A3160" s="112">
        <v>412500</v>
      </c>
      <c r="B3160" s="113" t="s">
        <v>94</v>
      </c>
      <c r="C3160" s="114">
        <v>7000</v>
      </c>
      <c r="D3160" s="122">
        <v>0</v>
      </c>
    </row>
    <row r="3161" spans="1:4" s="94" customFormat="1" x14ac:dyDescent="0.2">
      <c r="A3161" s="112">
        <v>412600</v>
      </c>
      <c r="B3161" s="113" t="s">
        <v>215</v>
      </c>
      <c r="C3161" s="114">
        <v>4000</v>
      </c>
      <c r="D3161" s="122">
        <v>0</v>
      </c>
    </row>
    <row r="3162" spans="1:4" s="94" customFormat="1" x14ac:dyDescent="0.2">
      <c r="A3162" s="112">
        <v>412700</v>
      </c>
      <c r="B3162" s="113" t="s">
        <v>202</v>
      </c>
      <c r="C3162" s="114">
        <v>10000</v>
      </c>
      <c r="D3162" s="122">
        <v>0</v>
      </c>
    </row>
    <row r="3163" spans="1:4" s="94" customFormat="1" x14ac:dyDescent="0.2">
      <c r="A3163" s="112">
        <v>412900</v>
      </c>
      <c r="B3163" s="117" t="s">
        <v>295</v>
      </c>
      <c r="C3163" s="114">
        <v>24000</v>
      </c>
      <c r="D3163" s="122">
        <v>0</v>
      </c>
    </row>
    <row r="3164" spans="1:4" s="94" customFormat="1" x14ac:dyDescent="0.2">
      <c r="A3164" s="112">
        <v>412900</v>
      </c>
      <c r="B3164" s="117" t="s">
        <v>315</v>
      </c>
      <c r="C3164" s="114">
        <v>5000</v>
      </c>
      <c r="D3164" s="122">
        <v>0</v>
      </c>
    </row>
    <row r="3165" spans="1:4" s="94" customFormat="1" x14ac:dyDescent="0.2">
      <c r="A3165" s="112">
        <v>412900</v>
      </c>
      <c r="B3165" s="113" t="s">
        <v>297</v>
      </c>
      <c r="C3165" s="114">
        <v>999.99999999999989</v>
      </c>
      <c r="D3165" s="122">
        <v>0</v>
      </c>
    </row>
    <row r="3166" spans="1:4" s="94" customFormat="1" x14ac:dyDescent="0.2">
      <c r="A3166" s="110">
        <v>510000</v>
      </c>
      <c r="B3166" s="115" t="s">
        <v>151</v>
      </c>
      <c r="C3166" s="109">
        <f t="shared" ref="C3166:D3166" si="672">C3167</f>
        <v>10000</v>
      </c>
      <c r="D3166" s="109">
        <f t="shared" si="672"/>
        <v>0</v>
      </c>
    </row>
    <row r="3167" spans="1:4" s="94" customFormat="1" x14ac:dyDescent="0.2">
      <c r="A3167" s="110">
        <v>511000</v>
      </c>
      <c r="B3167" s="115" t="s">
        <v>152</v>
      </c>
      <c r="C3167" s="109">
        <f>SUM(C3168:C3168)</f>
        <v>10000</v>
      </c>
      <c r="D3167" s="109">
        <f>SUM(D3168:D3168)</f>
        <v>0</v>
      </c>
    </row>
    <row r="3168" spans="1:4" s="94" customFormat="1" x14ac:dyDescent="0.2">
      <c r="A3168" s="112">
        <v>511300</v>
      </c>
      <c r="B3168" s="113" t="s">
        <v>155</v>
      </c>
      <c r="C3168" s="114">
        <v>10000</v>
      </c>
      <c r="D3168" s="122">
        <v>0</v>
      </c>
    </row>
    <row r="3169" spans="1:4" s="119" customFormat="1" x14ac:dyDescent="0.2">
      <c r="A3169" s="110">
        <v>630000</v>
      </c>
      <c r="B3169" s="115" t="s">
        <v>190</v>
      </c>
      <c r="C3169" s="109">
        <f t="shared" ref="C3169" si="673">C3170+C3173</f>
        <v>20000</v>
      </c>
      <c r="D3169" s="109">
        <f t="shared" ref="D3169" si="674">D3170+D3173</f>
        <v>8500000</v>
      </c>
    </row>
    <row r="3170" spans="1:4" s="119" customFormat="1" x14ac:dyDescent="0.2">
      <c r="A3170" s="110">
        <v>631000</v>
      </c>
      <c r="B3170" s="115" t="s">
        <v>125</v>
      </c>
      <c r="C3170" s="109">
        <f t="shared" ref="C3170" si="675">C3172</f>
        <v>0</v>
      </c>
      <c r="D3170" s="109">
        <f>D3172+D3171</f>
        <v>8500000</v>
      </c>
    </row>
    <row r="3171" spans="1:4" s="94" customFormat="1" x14ac:dyDescent="0.2">
      <c r="A3171" s="120">
        <v>631200</v>
      </c>
      <c r="B3171" s="113" t="s">
        <v>193</v>
      </c>
      <c r="C3171" s="114">
        <v>0</v>
      </c>
      <c r="D3171" s="114">
        <v>8500000</v>
      </c>
    </row>
    <row r="3172" spans="1:4" s="94" customFormat="1" x14ac:dyDescent="0.2">
      <c r="A3172" s="120">
        <v>631900</v>
      </c>
      <c r="B3172" s="113" t="s">
        <v>329</v>
      </c>
      <c r="C3172" s="114">
        <v>0</v>
      </c>
      <c r="D3172" s="122">
        <v>0</v>
      </c>
    </row>
    <row r="3173" spans="1:4" s="119" customFormat="1" x14ac:dyDescent="0.2">
      <c r="A3173" s="110">
        <v>638000</v>
      </c>
      <c r="B3173" s="115" t="s">
        <v>126</v>
      </c>
      <c r="C3173" s="109">
        <f t="shared" ref="C3173:D3173" si="676">C3174</f>
        <v>20000</v>
      </c>
      <c r="D3173" s="109">
        <f t="shared" si="676"/>
        <v>0</v>
      </c>
    </row>
    <row r="3174" spans="1:4" s="94" customFormat="1" x14ac:dyDescent="0.2">
      <c r="A3174" s="112">
        <v>638100</v>
      </c>
      <c r="B3174" s="113" t="s">
        <v>195</v>
      </c>
      <c r="C3174" s="114">
        <v>20000</v>
      </c>
      <c r="D3174" s="122">
        <v>0</v>
      </c>
    </row>
    <row r="3175" spans="1:4" s="94" customFormat="1" x14ac:dyDescent="0.2">
      <c r="A3175" s="153"/>
      <c r="B3175" s="147" t="s">
        <v>229</v>
      </c>
      <c r="C3175" s="151">
        <f>C3151+C3166+C3169</f>
        <v>2565100</v>
      </c>
      <c r="D3175" s="151">
        <f>D3151+D3166+D3169</f>
        <v>8500000</v>
      </c>
    </row>
    <row r="3176" spans="1:4" s="94" customFormat="1" x14ac:dyDescent="0.2">
      <c r="A3176" s="107"/>
      <c r="B3176" s="113"/>
      <c r="C3176" s="114"/>
      <c r="D3176" s="114"/>
    </row>
    <row r="3177" spans="1:4" s="94" customFormat="1" x14ac:dyDescent="0.2">
      <c r="A3177" s="107"/>
      <c r="B3177" s="108"/>
      <c r="C3177" s="131"/>
      <c r="D3177" s="131"/>
    </row>
    <row r="3178" spans="1:4" s="94" customFormat="1" x14ac:dyDescent="0.2">
      <c r="A3178" s="112" t="s">
        <v>652</v>
      </c>
      <c r="B3178" s="115"/>
      <c r="C3178" s="114"/>
      <c r="D3178" s="114"/>
    </row>
    <row r="3179" spans="1:4" s="94" customFormat="1" x14ac:dyDescent="0.2">
      <c r="A3179" s="112" t="s">
        <v>242</v>
      </c>
      <c r="B3179" s="115"/>
      <c r="C3179" s="114"/>
      <c r="D3179" s="114"/>
    </row>
    <row r="3180" spans="1:4" s="94" customFormat="1" x14ac:dyDescent="0.2">
      <c r="A3180" s="112" t="s">
        <v>411</v>
      </c>
      <c r="B3180" s="115"/>
      <c r="C3180" s="114"/>
      <c r="D3180" s="114"/>
    </row>
    <row r="3181" spans="1:4" s="94" customFormat="1" x14ac:dyDescent="0.2">
      <c r="A3181" s="112" t="s">
        <v>529</v>
      </c>
      <c r="B3181" s="115"/>
      <c r="C3181" s="114"/>
      <c r="D3181" s="114"/>
    </row>
    <row r="3182" spans="1:4" s="94" customFormat="1" x14ac:dyDescent="0.2">
      <c r="A3182" s="112"/>
      <c r="B3182" s="143"/>
      <c r="C3182" s="131"/>
      <c r="D3182" s="131"/>
    </row>
    <row r="3183" spans="1:4" s="94" customFormat="1" x14ac:dyDescent="0.2">
      <c r="A3183" s="110">
        <v>410000</v>
      </c>
      <c r="B3183" s="111" t="s">
        <v>87</v>
      </c>
      <c r="C3183" s="109">
        <f t="shared" ref="C3183" si="677">C3184+C3189+C3202</f>
        <v>996800</v>
      </c>
      <c r="D3183" s="109">
        <f t="shared" ref="D3183" si="678">D3184+D3189+D3202</f>
        <v>0</v>
      </c>
    </row>
    <row r="3184" spans="1:4" s="94" customFormat="1" x14ac:dyDescent="0.2">
      <c r="A3184" s="110">
        <v>411000</v>
      </c>
      <c r="B3184" s="111" t="s">
        <v>200</v>
      </c>
      <c r="C3184" s="109">
        <f t="shared" ref="C3184" si="679">SUM(C3185:C3188)</f>
        <v>767500</v>
      </c>
      <c r="D3184" s="109">
        <f t="shared" ref="D3184" si="680">SUM(D3185:D3188)</f>
        <v>0</v>
      </c>
    </row>
    <row r="3185" spans="1:4" s="94" customFormat="1" x14ac:dyDescent="0.2">
      <c r="A3185" s="112">
        <v>411100</v>
      </c>
      <c r="B3185" s="113" t="s">
        <v>88</v>
      </c>
      <c r="C3185" s="114">
        <v>711000</v>
      </c>
      <c r="D3185" s="122">
        <v>0</v>
      </c>
    </row>
    <row r="3186" spans="1:4" s="94" customFormat="1" ht="40.5" x14ac:dyDescent="0.2">
      <c r="A3186" s="112">
        <v>411200</v>
      </c>
      <c r="B3186" s="113" t="s">
        <v>213</v>
      </c>
      <c r="C3186" s="114">
        <v>37000</v>
      </c>
      <c r="D3186" s="122">
        <v>0</v>
      </c>
    </row>
    <row r="3187" spans="1:4" s="94" customFormat="1" ht="40.5" x14ac:dyDescent="0.2">
      <c r="A3187" s="112">
        <v>411300</v>
      </c>
      <c r="B3187" s="113" t="s">
        <v>89</v>
      </c>
      <c r="C3187" s="114">
        <v>9500</v>
      </c>
      <c r="D3187" s="122">
        <v>0</v>
      </c>
    </row>
    <row r="3188" spans="1:4" s="94" customFormat="1" x14ac:dyDescent="0.2">
      <c r="A3188" s="112">
        <v>411400</v>
      </c>
      <c r="B3188" s="113" t="s">
        <v>90</v>
      </c>
      <c r="C3188" s="114">
        <v>10000</v>
      </c>
      <c r="D3188" s="122">
        <v>0</v>
      </c>
    </row>
    <row r="3189" spans="1:4" s="94" customFormat="1" x14ac:dyDescent="0.2">
      <c r="A3189" s="110">
        <v>412000</v>
      </c>
      <c r="B3189" s="115" t="s">
        <v>205</v>
      </c>
      <c r="C3189" s="109">
        <f t="shared" ref="C3189" si="681">SUM(C3190:C3201)</f>
        <v>228800</v>
      </c>
      <c r="D3189" s="109">
        <f t="shared" ref="D3189" si="682">SUM(D3190:D3201)</f>
        <v>0</v>
      </c>
    </row>
    <row r="3190" spans="1:4" s="94" customFormat="1" x14ac:dyDescent="0.2">
      <c r="A3190" s="112">
        <v>412100</v>
      </c>
      <c r="B3190" s="113" t="s">
        <v>91</v>
      </c>
      <c r="C3190" s="114">
        <v>94600</v>
      </c>
      <c r="D3190" s="122">
        <v>0</v>
      </c>
    </row>
    <row r="3191" spans="1:4" s="94" customFormat="1" ht="40.5" x14ac:dyDescent="0.2">
      <c r="A3191" s="112">
        <v>412200</v>
      </c>
      <c r="B3191" s="113" t="s">
        <v>214</v>
      </c>
      <c r="C3191" s="114">
        <v>86000</v>
      </c>
      <c r="D3191" s="122">
        <v>0</v>
      </c>
    </row>
    <row r="3192" spans="1:4" s="94" customFormat="1" x14ac:dyDescent="0.2">
      <c r="A3192" s="112">
        <v>412300</v>
      </c>
      <c r="B3192" s="113" t="s">
        <v>92</v>
      </c>
      <c r="C3192" s="114">
        <v>15000</v>
      </c>
      <c r="D3192" s="122">
        <v>0</v>
      </c>
    </row>
    <row r="3193" spans="1:4" s="94" customFormat="1" x14ac:dyDescent="0.2">
      <c r="A3193" s="112">
        <v>412500</v>
      </c>
      <c r="B3193" s="113" t="s">
        <v>94</v>
      </c>
      <c r="C3193" s="114">
        <v>4000</v>
      </c>
      <c r="D3193" s="122">
        <v>0</v>
      </c>
    </row>
    <row r="3194" spans="1:4" s="94" customFormat="1" x14ac:dyDescent="0.2">
      <c r="A3194" s="112">
        <v>412600</v>
      </c>
      <c r="B3194" s="113" t="s">
        <v>215</v>
      </c>
      <c r="C3194" s="114">
        <v>4000</v>
      </c>
      <c r="D3194" s="122">
        <v>0</v>
      </c>
    </row>
    <row r="3195" spans="1:4" s="94" customFormat="1" x14ac:dyDescent="0.2">
      <c r="A3195" s="112">
        <v>412700</v>
      </c>
      <c r="B3195" s="113" t="s">
        <v>202</v>
      </c>
      <c r="C3195" s="114">
        <v>15000</v>
      </c>
      <c r="D3195" s="122">
        <v>0</v>
      </c>
    </row>
    <row r="3196" spans="1:4" s="94" customFormat="1" x14ac:dyDescent="0.2">
      <c r="A3196" s="112">
        <v>412900</v>
      </c>
      <c r="B3196" s="117" t="s">
        <v>530</v>
      </c>
      <c r="C3196" s="114">
        <v>900</v>
      </c>
      <c r="D3196" s="122">
        <v>0</v>
      </c>
    </row>
    <row r="3197" spans="1:4" s="94" customFormat="1" x14ac:dyDescent="0.2">
      <c r="A3197" s="112">
        <v>412900</v>
      </c>
      <c r="B3197" s="117" t="s">
        <v>295</v>
      </c>
      <c r="C3197" s="114">
        <v>5800</v>
      </c>
      <c r="D3197" s="122">
        <v>0</v>
      </c>
    </row>
    <row r="3198" spans="1:4" s="94" customFormat="1" x14ac:dyDescent="0.2">
      <c r="A3198" s="112">
        <v>412900</v>
      </c>
      <c r="B3198" s="117" t="s">
        <v>313</v>
      </c>
      <c r="C3198" s="114">
        <v>1000</v>
      </c>
      <c r="D3198" s="122">
        <v>0</v>
      </c>
    </row>
    <row r="3199" spans="1:4" s="94" customFormat="1" x14ac:dyDescent="0.2">
      <c r="A3199" s="112">
        <v>412900</v>
      </c>
      <c r="B3199" s="117" t="s">
        <v>314</v>
      </c>
      <c r="C3199" s="114">
        <v>1000</v>
      </c>
      <c r="D3199" s="122">
        <v>0</v>
      </c>
    </row>
    <row r="3200" spans="1:4" s="94" customFormat="1" x14ac:dyDescent="0.2">
      <c r="A3200" s="112">
        <v>412900</v>
      </c>
      <c r="B3200" s="117" t="s">
        <v>315</v>
      </c>
      <c r="C3200" s="114">
        <v>1500</v>
      </c>
      <c r="D3200" s="122">
        <v>0</v>
      </c>
    </row>
    <row r="3201" spans="1:4" s="94" customFormat="1" x14ac:dyDescent="0.2">
      <c r="A3201" s="112">
        <v>412900</v>
      </c>
      <c r="B3201" s="113" t="s">
        <v>297</v>
      </c>
      <c r="C3201" s="114">
        <v>0</v>
      </c>
      <c r="D3201" s="122">
        <v>0</v>
      </c>
    </row>
    <row r="3202" spans="1:4" s="119" customFormat="1" x14ac:dyDescent="0.2">
      <c r="A3202" s="110">
        <v>413000</v>
      </c>
      <c r="B3202" s="115" t="s">
        <v>206</v>
      </c>
      <c r="C3202" s="109">
        <f t="shared" ref="C3202:D3202" si="683">C3203</f>
        <v>499.99999999999994</v>
      </c>
      <c r="D3202" s="109">
        <f t="shared" si="683"/>
        <v>0</v>
      </c>
    </row>
    <row r="3203" spans="1:4" s="94" customFormat="1" x14ac:dyDescent="0.2">
      <c r="A3203" s="112">
        <v>413900</v>
      </c>
      <c r="B3203" s="113" t="s">
        <v>99</v>
      </c>
      <c r="C3203" s="114">
        <v>499.99999999999994</v>
      </c>
      <c r="D3203" s="122">
        <v>0</v>
      </c>
    </row>
    <row r="3204" spans="1:4" s="94" customFormat="1" x14ac:dyDescent="0.2">
      <c r="A3204" s="110">
        <v>510000</v>
      </c>
      <c r="B3204" s="115" t="s">
        <v>151</v>
      </c>
      <c r="C3204" s="109">
        <f>C3205+0</f>
        <v>5000</v>
      </c>
      <c r="D3204" s="109">
        <f>D3205+0</f>
        <v>0</v>
      </c>
    </row>
    <row r="3205" spans="1:4" s="94" customFormat="1" x14ac:dyDescent="0.2">
      <c r="A3205" s="110">
        <v>511000</v>
      </c>
      <c r="B3205" s="115" t="s">
        <v>152</v>
      </c>
      <c r="C3205" s="109">
        <f>SUM(C3206:C3206)</f>
        <v>5000</v>
      </c>
      <c r="D3205" s="109">
        <f>SUM(D3206:D3206)</f>
        <v>0</v>
      </c>
    </row>
    <row r="3206" spans="1:4" s="94" customFormat="1" x14ac:dyDescent="0.2">
      <c r="A3206" s="112">
        <v>511300</v>
      </c>
      <c r="B3206" s="113" t="s">
        <v>155</v>
      </c>
      <c r="C3206" s="114">
        <v>5000</v>
      </c>
      <c r="D3206" s="122">
        <v>0</v>
      </c>
    </row>
    <row r="3207" spans="1:4" s="119" customFormat="1" x14ac:dyDescent="0.2">
      <c r="A3207" s="110">
        <v>630000</v>
      </c>
      <c r="B3207" s="115" t="s">
        <v>190</v>
      </c>
      <c r="C3207" s="109">
        <f>C3208+C3210</f>
        <v>8500</v>
      </c>
      <c r="D3207" s="109">
        <f>D3208+D3210</f>
        <v>1100000</v>
      </c>
    </row>
    <row r="3208" spans="1:4" s="119" customFormat="1" x14ac:dyDescent="0.2">
      <c r="A3208" s="110">
        <v>631000</v>
      </c>
      <c r="B3208" s="115" t="s">
        <v>125</v>
      </c>
      <c r="C3208" s="109">
        <f>0</f>
        <v>0</v>
      </c>
      <c r="D3208" s="109">
        <f>0+D3209</f>
        <v>1100000</v>
      </c>
    </row>
    <row r="3209" spans="1:4" s="94" customFormat="1" x14ac:dyDescent="0.2">
      <c r="A3209" s="120">
        <v>631200</v>
      </c>
      <c r="B3209" s="113" t="s">
        <v>193</v>
      </c>
      <c r="C3209" s="114">
        <v>0</v>
      </c>
      <c r="D3209" s="114">
        <v>1100000</v>
      </c>
    </row>
    <row r="3210" spans="1:4" s="119" customFormat="1" x14ac:dyDescent="0.2">
      <c r="A3210" s="110">
        <v>638000</v>
      </c>
      <c r="B3210" s="115" t="s">
        <v>126</v>
      </c>
      <c r="C3210" s="109">
        <f t="shared" ref="C3210:D3210" si="684">C3211</f>
        <v>8500</v>
      </c>
      <c r="D3210" s="109">
        <f t="shared" si="684"/>
        <v>0</v>
      </c>
    </row>
    <row r="3211" spans="1:4" s="94" customFormat="1" x14ac:dyDescent="0.2">
      <c r="A3211" s="112">
        <v>638100</v>
      </c>
      <c r="B3211" s="113" t="s">
        <v>195</v>
      </c>
      <c r="C3211" s="114">
        <v>8500</v>
      </c>
      <c r="D3211" s="122">
        <v>0</v>
      </c>
    </row>
    <row r="3212" spans="1:4" s="94" customFormat="1" x14ac:dyDescent="0.2">
      <c r="A3212" s="153"/>
      <c r="B3212" s="147" t="s">
        <v>229</v>
      </c>
      <c r="C3212" s="151">
        <f>C3183+C3204+C3207</f>
        <v>1010300</v>
      </c>
      <c r="D3212" s="151">
        <f>D3183+D3204+D3207</f>
        <v>1100000</v>
      </c>
    </row>
    <row r="3213" spans="1:4" s="94" customFormat="1" x14ac:dyDescent="0.2">
      <c r="A3213" s="107"/>
      <c r="B3213" s="113"/>
      <c r="C3213" s="114"/>
      <c r="D3213" s="114"/>
    </row>
    <row r="3214" spans="1:4" s="94" customFormat="1" x14ac:dyDescent="0.2">
      <c r="A3214" s="107"/>
      <c r="B3214" s="108"/>
      <c r="C3214" s="131"/>
      <c r="D3214" s="131"/>
    </row>
    <row r="3215" spans="1:4" s="94" customFormat="1" x14ac:dyDescent="0.2">
      <c r="A3215" s="112" t="s">
        <v>653</v>
      </c>
      <c r="B3215" s="115"/>
      <c r="C3215" s="114"/>
      <c r="D3215" s="114"/>
    </row>
    <row r="3216" spans="1:4" s="94" customFormat="1" x14ac:dyDescent="0.2">
      <c r="A3216" s="112" t="s">
        <v>242</v>
      </c>
      <c r="B3216" s="115"/>
      <c r="C3216" s="114"/>
      <c r="D3216" s="114"/>
    </row>
    <row r="3217" spans="1:4" s="94" customFormat="1" x14ac:dyDescent="0.2">
      <c r="A3217" s="112" t="s">
        <v>412</v>
      </c>
      <c r="B3217" s="115"/>
      <c r="C3217" s="114"/>
      <c r="D3217" s="114"/>
    </row>
    <row r="3218" spans="1:4" s="94" customFormat="1" x14ac:dyDescent="0.2">
      <c r="A3218" s="112" t="s">
        <v>529</v>
      </c>
      <c r="B3218" s="115"/>
      <c r="C3218" s="114"/>
      <c r="D3218" s="114"/>
    </row>
    <row r="3219" spans="1:4" s="94" customFormat="1" x14ac:dyDescent="0.2">
      <c r="A3219" s="112"/>
      <c r="B3219" s="143"/>
      <c r="C3219" s="131"/>
      <c r="D3219" s="131"/>
    </row>
    <row r="3220" spans="1:4" s="94" customFormat="1" x14ac:dyDescent="0.2">
      <c r="A3220" s="110">
        <v>410000</v>
      </c>
      <c r="B3220" s="111" t="s">
        <v>87</v>
      </c>
      <c r="C3220" s="109">
        <f t="shared" ref="C3220" si="685">C3221+C3226</f>
        <v>927600</v>
      </c>
      <c r="D3220" s="109">
        <f t="shared" ref="D3220" si="686">D3221+D3226</f>
        <v>0</v>
      </c>
    </row>
    <row r="3221" spans="1:4" s="94" customFormat="1" x14ac:dyDescent="0.2">
      <c r="A3221" s="110">
        <v>411000</v>
      </c>
      <c r="B3221" s="111" t="s">
        <v>200</v>
      </c>
      <c r="C3221" s="109">
        <f t="shared" ref="C3221" si="687">SUM(C3222:C3225)</f>
        <v>802000</v>
      </c>
      <c r="D3221" s="109">
        <f t="shared" ref="D3221" si="688">SUM(D3222:D3225)</f>
        <v>0</v>
      </c>
    </row>
    <row r="3222" spans="1:4" s="94" customFormat="1" x14ac:dyDescent="0.2">
      <c r="A3222" s="112">
        <v>411100</v>
      </c>
      <c r="B3222" s="113" t="s">
        <v>88</v>
      </c>
      <c r="C3222" s="114">
        <v>753000</v>
      </c>
      <c r="D3222" s="122">
        <v>0</v>
      </c>
    </row>
    <row r="3223" spans="1:4" s="94" customFormat="1" ht="40.5" x14ac:dyDescent="0.2">
      <c r="A3223" s="112">
        <v>411200</v>
      </c>
      <c r="B3223" s="113" t="s">
        <v>213</v>
      </c>
      <c r="C3223" s="114">
        <v>25000</v>
      </c>
      <c r="D3223" s="122">
        <v>0</v>
      </c>
    </row>
    <row r="3224" spans="1:4" s="94" customFormat="1" ht="40.5" x14ac:dyDescent="0.2">
      <c r="A3224" s="112">
        <v>411300</v>
      </c>
      <c r="B3224" s="113" t="s">
        <v>89</v>
      </c>
      <c r="C3224" s="114">
        <v>9000</v>
      </c>
      <c r="D3224" s="122">
        <v>0</v>
      </c>
    </row>
    <row r="3225" spans="1:4" s="94" customFormat="1" x14ac:dyDescent="0.2">
      <c r="A3225" s="112">
        <v>411400</v>
      </c>
      <c r="B3225" s="113" t="s">
        <v>90</v>
      </c>
      <c r="C3225" s="114">
        <v>15000</v>
      </c>
      <c r="D3225" s="122">
        <v>0</v>
      </c>
    </row>
    <row r="3226" spans="1:4" s="94" customFormat="1" x14ac:dyDescent="0.2">
      <c r="A3226" s="110">
        <v>412000</v>
      </c>
      <c r="B3226" s="115" t="s">
        <v>205</v>
      </c>
      <c r="C3226" s="109">
        <f>SUM(C3227:C3233)</f>
        <v>125600</v>
      </c>
      <c r="D3226" s="109">
        <f>SUM(D3227:D3233)</f>
        <v>0</v>
      </c>
    </row>
    <row r="3227" spans="1:4" s="94" customFormat="1" ht="40.5" x14ac:dyDescent="0.2">
      <c r="A3227" s="112">
        <v>412200</v>
      </c>
      <c r="B3227" s="113" t="s">
        <v>214</v>
      </c>
      <c r="C3227" s="114">
        <v>82000</v>
      </c>
      <c r="D3227" s="122">
        <v>0</v>
      </c>
    </row>
    <row r="3228" spans="1:4" s="94" customFormat="1" x14ac:dyDescent="0.2">
      <c r="A3228" s="112">
        <v>412300</v>
      </c>
      <c r="B3228" s="113" t="s">
        <v>92</v>
      </c>
      <c r="C3228" s="114">
        <v>20000</v>
      </c>
      <c r="D3228" s="122">
        <v>0</v>
      </c>
    </row>
    <row r="3229" spans="1:4" s="94" customFormat="1" x14ac:dyDescent="0.2">
      <c r="A3229" s="112">
        <v>412500</v>
      </c>
      <c r="B3229" s="113" t="s">
        <v>94</v>
      </c>
      <c r="C3229" s="114">
        <v>3999.9999999999995</v>
      </c>
      <c r="D3229" s="122">
        <v>0</v>
      </c>
    </row>
    <row r="3230" spans="1:4" s="94" customFormat="1" x14ac:dyDescent="0.2">
      <c r="A3230" s="112">
        <v>412600</v>
      </c>
      <c r="B3230" s="113" t="s">
        <v>215</v>
      </c>
      <c r="C3230" s="114">
        <v>7000</v>
      </c>
      <c r="D3230" s="122">
        <v>0</v>
      </c>
    </row>
    <row r="3231" spans="1:4" s="94" customFormat="1" x14ac:dyDescent="0.2">
      <c r="A3231" s="112">
        <v>412700</v>
      </c>
      <c r="B3231" s="113" t="s">
        <v>202</v>
      </c>
      <c r="C3231" s="114">
        <v>7200</v>
      </c>
      <c r="D3231" s="122">
        <v>0</v>
      </c>
    </row>
    <row r="3232" spans="1:4" s="94" customFormat="1" x14ac:dyDescent="0.2">
      <c r="A3232" s="112">
        <v>412900</v>
      </c>
      <c r="B3232" s="117" t="s">
        <v>314</v>
      </c>
      <c r="C3232" s="114">
        <v>4000</v>
      </c>
      <c r="D3232" s="122">
        <v>0</v>
      </c>
    </row>
    <row r="3233" spans="1:4" s="94" customFormat="1" x14ac:dyDescent="0.2">
      <c r="A3233" s="112">
        <v>412900</v>
      </c>
      <c r="B3233" s="117" t="s">
        <v>315</v>
      </c>
      <c r="C3233" s="114">
        <v>1400</v>
      </c>
      <c r="D3233" s="122">
        <v>0</v>
      </c>
    </row>
    <row r="3234" spans="1:4" s="94" customFormat="1" x14ac:dyDescent="0.2">
      <c r="A3234" s="110">
        <v>510000</v>
      </c>
      <c r="B3234" s="115" t="s">
        <v>151</v>
      </c>
      <c r="C3234" s="109">
        <f>C3235+0+0</f>
        <v>10000</v>
      </c>
      <c r="D3234" s="109">
        <f>D3235+0+0</f>
        <v>0</v>
      </c>
    </row>
    <row r="3235" spans="1:4" s="94" customFormat="1" x14ac:dyDescent="0.2">
      <c r="A3235" s="110">
        <v>511000</v>
      </c>
      <c r="B3235" s="115" t="s">
        <v>152</v>
      </c>
      <c r="C3235" s="109">
        <f t="shared" ref="C3235:D3235" si="689">SUM(C3236:C3236)</f>
        <v>10000</v>
      </c>
      <c r="D3235" s="109">
        <f t="shared" si="689"/>
        <v>0</v>
      </c>
    </row>
    <row r="3236" spans="1:4" s="94" customFormat="1" x14ac:dyDescent="0.2">
      <c r="A3236" s="112">
        <v>511300</v>
      </c>
      <c r="B3236" s="113" t="s">
        <v>155</v>
      </c>
      <c r="C3236" s="114">
        <v>10000</v>
      </c>
      <c r="D3236" s="122">
        <v>0</v>
      </c>
    </row>
    <row r="3237" spans="1:4" s="119" customFormat="1" x14ac:dyDescent="0.2">
      <c r="A3237" s="110">
        <v>630000</v>
      </c>
      <c r="B3237" s="115" t="s">
        <v>190</v>
      </c>
      <c r="C3237" s="109">
        <f>C3238+C3240</f>
        <v>0</v>
      </c>
      <c r="D3237" s="109">
        <f>D3238+D3240</f>
        <v>40575800</v>
      </c>
    </row>
    <row r="3238" spans="1:4" s="119" customFormat="1" x14ac:dyDescent="0.2">
      <c r="A3238" s="110">
        <v>631000</v>
      </c>
      <c r="B3238" s="115" t="s">
        <v>125</v>
      </c>
      <c r="C3238" s="109">
        <f>0</f>
        <v>0</v>
      </c>
      <c r="D3238" s="109">
        <f>0+D3239</f>
        <v>40575800</v>
      </c>
    </row>
    <row r="3239" spans="1:4" s="94" customFormat="1" x14ac:dyDescent="0.2">
      <c r="A3239" s="120">
        <v>631200</v>
      </c>
      <c r="B3239" s="113" t="s">
        <v>193</v>
      </c>
      <c r="C3239" s="114">
        <v>0</v>
      </c>
      <c r="D3239" s="114">
        <v>40575800</v>
      </c>
    </row>
    <row r="3240" spans="1:4" s="119" customFormat="1" x14ac:dyDescent="0.2">
      <c r="A3240" s="110">
        <v>638000</v>
      </c>
      <c r="B3240" s="115" t="s">
        <v>126</v>
      </c>
      <c r="C3240" s="109">
        <f t="shared" ref="C3240:D3240" si="690">C3241</f>
        <v>0</v>
      </c>
      <c r="D3240" s="109">
        <f t="shared" si="690"/>
        <v>0</v>
      </c>
    </row>
    <row r="3241" spans="1:4" s="94" customFormat="1" x14ac:dyDescent="0.2">
      <c r="A3241" s="112">
        <v>638100</v>
      </c>
      <c r="B3241" s="113" t="s">
        <v>195</v>
      </c>
      <c r="C3241" s="114">
        <v>0</v>
      </c>
      <c r="D3241" s="122">
        <v>0</v>
      </c>
    </row>
    <row r="3242" spans="1:4" s="94" customFormat="1" x14ac:dyDescent="0.2">
      <c r="A3242" s="153"/>
      <c r="B3242" s="147" t="s">
        <v>229</v>
      </c>
      <c r="C3242" s="151">
        <f>C3220+C3234+C3237</f>
        <v>937600</v>
      </c>
      <c r="D3242" s="151">
        <f>D3220+D3234+D3237</f>
        <v>40575800</v>
      </c>
    </row>
    <row r="3243" spans="1:4" s="94" customFormat="1" x14ac:dyDescent="0.2">
      <c r="A3243" s="107"/>
      <c r="B3243" s="113"/>
      <c r="C3243" s="114"/>
      <c r="D3243" s="114"/>
    </row>
    <row r="3244" spans="1:4" s="94" customFormat="1" x14ac:dyDescent="0.2">
      <c r="A3244" s="107"/>
      <c r="B3244" s="108"/>
      <c r="C3244" s="131"/>
      <c r="D3244" s="131"/>
    </row>
    <row r="3245" spans="1:4" s="94" customFormat="1" x14ac:dyDescent="0.2">
      <c r="A3245" s="112" t="s">
        <v>654</v>
      </c>
      <c r="B3245" s="115"/>
      <c r="C3245" s="114"/>
      <c r="D3245" s="114"/>
    </row>
    <row r="3246" spans="1:4" s="94" customFormat="1" x14ac:dyDescent="0.2">
      <c r="A3246" s="112" t="s">
        <v>242</v>
      </c>
      <c r="B3246" s="115"/>
      <c r="C3246" s="114"/>
      <c r="D3246" s="114"/>
    </row>
    <row r="3247" spans="1:4" s="94" customFormat="1" x14ac:dyDescent="0.2">
      <c r="A3247" s="112" t="s">
        <v>413</v>
      </c>
      <c r="B3247" s="115"/>
      <c r="C3247" s="114"/>
      <c r="D3247" s="114"/>
    </row>
    <row r="3248" spans="1:4" s="94" customFormat="1" x14ac:dyDescent="0.2">
      <c r="A3248" s="112" t="s">
        <v>529</v>
      </c>
      <c r="B3248" s="115"/>
      <c r="C3248" s="114"/>
      <c r="D3248" s="114"/>
    </row>
    <row r="3249" spans="1:4" s="94" customFormat="1" x14ac:dyDescent="0.2">
      <c r="A3249" s="112"/>
      <c r="B3249" s="143"/>
      <c r="C3249" s="131"/>
      <c r="D3249" s="131"/>
    </row>
    <row r="3250" spans="1:4" s="94" customFormat="1" x14ac:dyDescent="0.2">
      <c r="A3250" s="110">
        <v>410000</v>
      </c>
      <c r="B3250" s="111" t="s">
        <v>87</v>
      </c>
      <c r="C3250" s="109">
        <f t="shared" ref="C3250" si="691">C3251+C3256</f>
        <v>857200</v>
      </c>
      <c r="D3250" s="109">
        <f t="shared" ref="D3250" si="692">D3251+D3256</f>
        <v>0</v>
      </c>
    </row>
    <row r="3251" spans="1:4" s="94" customFormat="1" x14ac:dyDescent="0.2">
      <c r="A3251" s="110">
        <v>411000</v>
      </c>
      <c r="B3251" s="111" t="s">
        <v>200</v>
      </c>
      <c r="C3251" s="109">
        <f t="shared" ref="C3251" si="693">SUM(C3252:C3255)</f>
        <v>753300</v>
      </c>
      <c r="D3251" s="109">
        <f t="shared" ref="D3251" si="694">SUM(D3252:D3255)</f>
        <v>0</v>
      </c>
    </row>
    <row r="3252" spans="1:4" s="94" customFormat="1" x14ac:dyDescent="0.2">
      <c r="A3252" s="112">
        <v>411100</v>
      </c>
      <c r="B3252" s="113" t="s">
        <v>88</v>
      </c>
      <c r="C3252" s="114">
        <v>690000</v>
      </c>
      <c r="D3252" s="122">
        <v>0</v>
      </c>
    </row>
    <row r="3253" spans="1:4" s="94" customFormat="1" ht="40.5" x14ac:dyDescent="0.2">
      <c r="A3253" s="112">
        <v>411200</v>
      </c>
      <c r="B3253" s="113" t="s">
        <v>213</v>
      </c>
      <c r="C3253" s="114">
        <v>38500</v>
      </c>
      <c r="D3253" s="122">
        <v>0</v>
      </c>
    </row>
    <row r="3254" spans="1:4" s="94" customFormat="1" ht="40.5" x14ac:dyDescent="0.2">
      <c r="A3254" s="112">
        <v>411300</v>
      </c>
      <c r="B3254" s="113" t="s">
        <v>89</v>
      </c>
      <c r="C3254" s="114">
        <v>6000</v>
      </c>
      <c r="D3254" s="122">
        <v>0</v>
      </c>
    </row>
    <row r="3255" spans="1:4" s="94" customFormat="1" x14ac:dyDescent="0.2">
      <c r="A3255" s="112">
        <v>411400</v>
      </c>
      <c r="B3255" s="113" t="s">
        <v>90</v>
      </c>
      <c r="C3255" s="114">
        <v>18800</v>
      </c>
      <c r="D3255" s="122">
        <v>0</v>
      </c>
    </row>
    <row r="3256" spans="1:4" s="94" customFormat="1" x14ac:dyDescent="0.2">
      <c r="A3256" s="110">
        <v>412000</v>
      </c>
      <c r="B3256" s="115" t="s">
        <v>205</v>
      </c>
      <c r="C3256" s="109">
        <f>SUM(C3257:C3264)</f>
        <v>103900</v>
      </c>
      <c r="D3256" s="109">
        <f>SUM(D3257:D3264)</f>
        <v>0</v>
      </c>
    </row>
    <row r="3257" spans="1:4" s="94" customFormat="1" ht="40.5" x14ac:dyDescent="0.2">
      <c r="A3257" s="112">
        <v>412200</v>
      </c>
      <c r="B3257" s="113" t="s">
        <v>214</v>
      </c>
      <c r="C3257" s="114">
        <v>52000</v>
      </c>
      <c r="D3257" s="122">
        <v>0</v>
      </c>
    </row>
    <row r="3258" spans="1:4" s="94" customFormat="1" x14ac:dyDescent="0.2">
      <c r="A3258" s="112">
        <v>412300</v>
      </c>
      <c r="B3258" s="113" t="s">
        <v>92</v>
      </c>
      <c r="C3258" s="114">
        <v>13000</v>
      </c>
      <c r="D3258" s="122">
        <v>0</v>
      </c>
    </row>
    <row r="3259" spans="1:4" s="94" customFormat="1" x14ac:dyDescent="0.2">
      <c r="A3259" s="112">
        <v>412500</v>
      </c>
      <c r="B3259" s="113" t="s">
        <v>94</v>
      </c>
      <c r="C3259" s="114">
        <v>4000</v>
      </c>
      <c r="D3259" s="122">
        <v>0</v>
      </c>
    </row>
    <row r="3260" spans="1:4" s="94" customFormat="1" x14ac:dyDescent="0.2">
      <c r="A3260" s="112">
        <v>412600</v>
      </c>
      <c r="B3260" s="113" t="s">
        <v>215</v>
      </c>
      <c r="C3260" s="114">
        <v>6000</v>
      </c>
      <c r="D3260" s="122">
        <v>0</v>
      </c>
    </row>
    <row r="3261" spans="1:4" s="94" customFormat="1" x14ac:dyDescent="0.2">
      <c r="A3261" s="112">
        <v>412700</v>
      </c>
      <c r="B3261" s="113" t="s">
        <v>202</v>
      </c>
      <c r="C3261" s="114">
        <v>25899.999999999996</v>
      </c>
      <c r="D3261" s="122">
        <v>0</v>
      </c>
    </row>
    <row r="3262" spans="1:4" s="94" customFormat="1" x14ac:dyDescent="0.2">
      <c r="A3262" s="112">
        <v>412900</v>
      </c>
      <c r="B3262" s="117" t="s">
        <v>313</v>
      </c>
      <c r="C3262" s="114">
        <v>499.99999999999994</v>
      </c>
      <c r="D3262" s="122">
        <v>0</v>
      </c>
    </row>
    <row r="3263" spans="1:4" s="94" customFormat="1" x14ac:dyDescent="0.2">
      <c r="A3263" s="112">
        <v>412900</v>
      </c>
      <c r="B3263" s="117" t="s">
        <v>314</v>
      </c>
      <c r="C3263" s="114">
        <v>500</v>
      </c>
      <c r="D3263" s="122">
        <v>0</v>
      </c>
    </row>
    <row r="3264" spans="1:4" s="94" customFormat="1" x14ac:dyDescent="0.2">
      <c r="A3264" s="112">
        <v>412900</v>
      </c>
      <c r="B3264" s="117" t="s">
        <v>315</v>
      </c>
      <c r="C3264" s="114">
        <v>2000</v>
      </c>
      <c r="D3264" s="122">
        <v>0</v>
      </c>
    </row>
    <row r="3265" spans="1:4" s="119" customFormat="1" x14ac:dyDescent="0.2">
      <c r="A3265" s="110">
        <v>510000</v>
      </c>
      <c r="B3265" s="115" t="s">
        <v>151</v>
      </c>
      <c r="C3265" s="109">
        <f t="shared" ref="C3265:C3266" si="695">C3266</f>
        <v>10000</v>
      </c>
      <c r="D3265" s="109">
        <f t="shared" ref="D3265:D3266" si="696">D3266</f>
        <v>0</v>
      </c>
    </row>
    <row r="3266" spans="1:4" s="119" customFormat="1" x14ac:dyDescent="0.2">
      <c r="A3266" s="110">
        <v>511000</v>
      </c>
      <c r="B3266" s="115" t="s">
        <v>152</v>
      </c>
      <c r="C3266" s="109">
        <f t="shared" si="695"/>
        <v>10000</v>
      </c>
      <c r="D3266" s="109">
        <f t="shared" si="696"/>
        <v>0</v>
      </c>
    </row>
    <row r="3267" spans="1:4" s="94" customFormat="1" x14ac:dyDescent="0.2">
      <c r="A3267" s="112">
        <v>511300</v>
      </c>
      <c r="B3267" s="113" t="s">
        <v>155</v>
      </c>
      <c r="C3267" s="114">
        <v>10000</v>
      </c>
      <c r="D3267" s="122">
        <v>0</v>
      </c>
    </row>
    <row r="3268" spans="1:4" s="119" customFormat="1" x14ac:dyDescent="0.2">
      <c r="A3268" s="110">
        <v>630000</v>
      </c>
      <c r="B3268" s="115" t="s">
        <v>190</v>
      </c>
      <c r="C3268" s="109">
        <f>C3269+0</f>
        <v>0</v>
      </c>
      <c r="D3268" s="109">
        <f>D3269+0</f>
        <v>1900000</v>
      </c>
    </row>
    <row r="3269" spans="1:4" s="119" customFormat="1" x14ac:dyDescent="0.2">
      <c r="A3269" s="110">
        <v>631000</v>
      </c>
      <c r="B3269" s="115" t="s">
        <v>125</v>
      </c>
      <c r="C3269" s="109">
        <f>0+C3270</f>
        <v>0</v>
      </c>
      <c r="D3269" s="109">
        <f>0+D3270</f>
        <v>1900000</v>
      </c>
    </row>
    <row r="3270" spans="1:4" s="94" customFormat="1" x14ac:dyDescent="0.2">
      <c r="A3270" s="120">
        <v>631200</v>
      </c>
      <c r="B3270" s="113" t="s">
        <v>193</v>
      </c>
      <c r="C3270" s="114">
        <v>0</v>
      </c>
      <c r="D3270" s="114">
        <v>1900000</v>
      </c>
    </row>
    <row r="3271" spans="1:4" s="94" customFormat="1" x14ac:dyDescent="0.2">
      <c r="A3271" s="153"/>
      <c r="B3271" s="147" t="s">
        <v>229</v>
      </c>
      <c r="C3271" s="151">
        <f>C3250+C3265+C3268</f>
        <v>867200</v>
      </c>
      <c r="D3271" s="151">
        <f>D3250+D3265+D3268</f>
        <v>1900000</v>
      </c>
    </row>
    <row r="3272" spans="1:4" s="94" customFormat="1" x14ac:dyDescent="0.2">
      <c r="A3272" s="107"/>
      <c r="B3272" s="113"/>
      <c r="C3272" s="114"/>
      <c r="D3272" s="114"/>
    </row>
    <row r="3273" spans="1:4" s="94" customFormat="1" x14ac:dyDescent="0.2">
      <c r="A3273" s="107"/>
      <c r="B3273" s="108"/>
      <c r="C3273" s="131"/>
      <c r="D3273" s="131"/>
    </row>
    <row r="3274" spans="1:4" s="94" customFormat="1" x14ac:dyDescent="0.2">
      <c r="A3274" s="112" t="s">
        <v>655</v>
      </c>
      <c r="B3274" s="115"/>
      <c r="C3274" s="114"/>
      <c r="D3274" s="114"/>
    </row>
    <row r="3275" spans="1:4" s="94" customFormat="1" x14ac:dyDescent="0.2">
      <c r="A3275" s="112" t="s">
        <v>242</v>
      </c>
      <c r="B3275" s="115"/>
      <c r="C3275" s="114"/>
      <c r="D3275" s="114"/>
    </row>
    <row r="3276" spans="1:4" s="94" customFormat="1" x14ac:dyDescent="0.2">
      <c r="A3276" s="112" t="s">
        <v>414</v>
      </c>
      <c r="B3276" s="115"/>
      <c r="C3276" s="114"/>
      <c r="D3276" s="114"/>
    </row>
    <row r="3277" spans="1:4" s="94" customFormat="1" x14ac:dyDescent="0.2">
      <c r="A3277" s="112" t="s">
        <v>529</v>
      </c>
      <c r="B3277" s="115"/>
      <c r="C3277" s="114"/>
      <c r="D3277" s="114"/>
    </row>
    <row r="3278" spans="1:4" s="94" customFormat="1" x14ac:dyDescent="0.2">
      <c r="A3278" s="112"/>
      <c r="B3278" s="143"/>
      <c r="C3278" s="131"/>
      <c r="D3278" s="131"/>
    </row>
    <row r="3279" spans="1:4" s="94" customFormat="1" x14ac:dyDescent="0.2">
      <c r="A3279" s="110">
        <v>410000</v>
      </c>
      <c r="B3279" s="111" t="s">
        <v>87</v>
      </c>
      <c r="C3279" s="109">
        <f t="shared" ref="C3279" si="697">C3280+C3285</f>
        <v>681100</v>
      </c>
      <c r="D3279" s="109">
        <f t="shared" ref="D3279" si="698">D3280+D3285</f>
        <v>0</v>
      </c>
    </row>
    <row r="3280" spans="1:4" s="94" customFormat="1" x14ac:dyDescent="0.2">
      <c r="A3280" s="110">
        <v>411000</v>
      </c>
      <c r="B3280" s="111" t="s">
        <v>200</v>
      </c>
      <c r="C3280" s="109">
        <f t="shared" ref="C3280" si="699">SUM(C3281:C3284)</f>
        <v>600000</v>
      </c>
      <c r="D3280" s="109">
        <f t="shared" ref="D3280" si="700">SUM(D3281:D3284)</f>
        <v>0</v>
      </c>
    </row>
    <row r="3281" spans="1:4" s="94" customFormat="1" x14ac:dyDescent="0.2">
      <c r="A3281" s="112">
        <v>411100</v>
      </c>
      <c r="B3281" s="113" t="s">
        <v>88</v>
      </c>
      <c r="C3281" s="114">
        <v>570000</v>
      </c>
      <c r="D3281" s="122">
        <v>0</v>
      </c>
    </row>
    <row r="3282" spans="1:4" s="94" customFormat="1" ht="40.5" x14ac:dyDescent="0.2">
      <c r="A3282" s="112">
        <v>411200</v>
      </c>
      <c r="B3282" s="113" t="s">
        <v>213</v>
      </c>
      <c r="C3282" s="114">
        <v>19000</v>
      </c>
      <c r="D3282" s="122">
        <v>0</v>
      </c>
    </row>
    <row r="3283" spans="1:4" s="94" customFormat="1" ht="40.5" x14ac:dyDescent="0.2">
      <c r="A3283" s="112">
        <v>411300</v>
      </c>
      <c r="B3283" s="113" t="s">
        <v>89</v>
      </c>
      <c r="C3283" s="114">
        <v>5000</v>
      </c>
      <c r="D3283" s="122">
        <v>0</v>
      </c>
    </row>
    <row r="3284" spans="1:4" s="94" customFormat="1" x14ac:dyDescent="0.2">
      <c r="A3284" s="112">
        <v>411400</v>
      </c>
      <c r="B3284" s="113" t="s">
        <v>90</v>
      </c>
      <c r="C3284" s="114">
        <v>6000</v>
      </c>
      <c r="D3284" s="122">
        <v>0</v>
      </c>
    </row>
    <row r="3285" spans="1:4" s="94" customFormat="1" x14ac:dyDescent="0.2">
      <c r="A3285" s="110">
        <v>412000</v>
      </c>
      <c r="B3285" s="115" t="s">
        <v>205</v>
      </c>
      <c r="C3285" s="109">
        <f>SUM(C3286:C3294)</f>
        <v>81100</v>
      </c>
      <c r="D3285" s="109">
        <f>SUM(D3286:D3294)</f>
        <v>0</v>
      </c>
    </row>
    <row r="3286" spans="1:4" s="94" customFormat="1" ht="40.5" x14ac:dyDescent="0.2">
      <c r="A3286" s="112">
        <v>412200</v>
      </c>
      <c r="B3286" s="113" t="s">
        <v>214</v>
      </c>
      <c r="C3286" s="114">
        <v>47000</v>
      </c>
      <c r="D3286" s="122">
        <v>0</v>
      </c>
    </row>
    <row r="3287" spans="1:4" s="94" customFormat="1" x14ac:dyDescent="0.2">
      <c r="A3287" s="112">
        <v>412300</v>
      </c>
      <c r="B3287" s="113" t="s">
        <v>92</v>
      </c>
      <c r="C3287" s="114">
        <v>7200</v>
      </c>
      <c r="D3287" s="122">
        <v>0</v>
      </c>
    </row>
    <row r="3288" spans="1:4" s="94" customFormat="1" x14ac:dyDescent="0.2">
      <c r="A3288" s="112">
        <v>412500</v>
      </c>
      <c r="B3288" s="113" t="s">
        <v>94</v>
      </c>
      <c r="C3288" s="114">
        <v>6000</v>
      </c>
      <c r="D3288" s="122">
        <v>0</v>
      </c>
    </row>
    <row r="3289" spans="1:4" s="94" customFormat="1" x14ac:dyDescent="0.2">
      <c r="A3289" s="112">
        <v>412600</v>
      </c>
      <c r="B3289" s="113" t="s">
        <v>215</v>
      </c>
      <c r="C3289" s="114">
        <v>7000</v>
      </c>
      <c r="D3289" s="122">
        <v>0</v>
      </c>
    </row>
    <row r="3290" spans="1:4" s="94" customFormat="1" x14ac:dyDescent="0.2">
      <c r="A3290" s="112">
        <v>412700</v>
      </c>
      <c r="B3290" s="113" t="s">
        <v>202</v>
      </c>
      <c r="C3290" s="114">
        <v>6100</v>
      </c>
      <c r="D3290" s="122">
        <v>0</v>
      </c>
    </row>
    <row r="3291" spans="1:4" s="94" customFormat="1" x14ac:dyDescent="0.2">
      <c r="A3291" s="112">
        <v>412900</v>
      </c>
      <c r="B3291" s="117" t="s">
        <v>295</v>
      </c>
      <c r="C3291" s="114">
        <v>2000</v>
      </c>
      <c r="D3291" s="122">
        <v>0</v>
      </c>
    </row>
    <row r="3292" spans="1:4" s="94" customFormat="1" x14ac:dyDescent="0.2">
      <c r="A3292" s="112">
        <v>412900</v>
      </c>
      <c r="B3292" s="117" t="s">
        <v>314</v>
      </c>
      <c r="C3292" s="114">
        <v>500</v>
      </c>
      <c r="D3292" s="122">
        <v>0</v>
      </c>
    </row>
    <row r="3293" spans="1:4" s="94" customFormat="1" x14ac:dyDescent="0.2">
      <c r="A3293" s="112">
        <v>412900</v>
      </c>
      <c r="B3293" s="117" t="s">
        <v>315</v>
      </c>
      <c r="C3293" s="114">
        <v>1500</v>
      </c>
      <c r="D3293" s="122">
        <v>0</v>
      </c>
    </row>
    <row r="3294" spans="1:4" s="94" customFormat="1" x14ac:dyDescent="0.2">
      <c r="A3294" s="112">
        <v>412900</v>
      </c>
      <c r="B3294" s="113" t="s">
        <v>297</v>
      </c>
      <c r="C3294" s="114">
        <v>3800</v>
      </c>
      <c r="D3294" s="122">
        <v>0</v>
      </c>
    </row>
    <row r="3295" spans="1:4" s="119" customFormat="1" x14ac:dyDescent="0.2">
      <c r="A3295" s="110">
        <v>510000</v>
      </c>
      <c r="B3295" s="115" t="s">
        <v>151</v>
      </c>
      <c r="C3295" s="109">
        <f t="shared" ref="C3295:D3295" si="701">C3296</f>
        <v>10000</v>
      </c>
      <c r="D3295" s="109">
        <f t="shared" si="701"/>
        <v>0</v>
      </c>
    </row>
    <row r="3296" spans="1:4" s="119" customFormat="1" x14ac:dyDescent="0.2">
      <c r="A3296" s="110">
        <v>511000</v>
      </c>
      <c r="B3296" s="115" t="s">
        <v>152</v>
      </c>
      <c r="C3296" s="109">
        <f t="shared" ref="C3296" si="702">C3298+C3297</f>
        <v>10000</v>
      </c>
      <c r="D3296" s="109">
        <f t="shared" ref="D3296" si="703">D3298+D3297</f>
        <v>0</v>
      </c>
    </row>
    <row r="3297" spans="1:4" s="94" customFormat="1" ht="40.5" x14ac:dyDescent="0.2">
      <c r="A3297" s="120">
        <v>511200</v>
      </c>
      <c r="B3297" s="113" t="s">
        <v>154</v>
      </c>
      <c r="C3297" s="114">
        <v>0</v>
      </c>
      <c r="D3297" s="122">
        <v>0</v>
      </c>
    </row>
    <row r="3298" spans="1:4" s="94" customFormat="1" x14ac:dyDescent="0.2">
      <c r="A3298" s="112">
        <v>511300</v>
      </c>
      <c r="B3298" s="113" t="s">
        <v>155</v>
      </c>
      <c r="C3298" s="114">
        <v>10000</v>
      </c>
      <c r="D3298" s="122">
        <v>0</v>
      </c>
    </row>
    <row r="3299" spans="1:4" s="119" customFormat="1" x14ac:dyDescent="0.2">
      <c r="A3299" s="110">
        <v>630000</v>
      </c>
      <c r="B3299" s="115" t="s">
        <v>190</v>
      </c>
      <c r="C3299" s="109">
        <f>C3300+C3302</f>
        <v>3000</v>
      </c>
      <c r="D3299" s="109">
        <f>D3300+D3302</f>
        <v>1500000</v>
      </c>
    </row>
    <row r="3300" spans="1:4" s="119" customFormat="1" x14ac:dyDescent="0.2">
      <c r="A3300" s="110">
        <v>631000</v>
      </c>
      <c r="B3300" s="115" t="s">
        <v>125</v>
      </c>
      <c r="C3300" s="109">
        <f>0</f>
        <v>0</v>
      </c>
      <c r="D3300" s="109">
        <f>0+D3301</f>
        <v>1500000</v>
      </c>
    </row>
    <row r="3301" spans="1:4" s="94" customFormat="1" x14ac:dyDescent="0.2">
      <c r="A3301" s="120">
        <v>631200</v>
      </c>
      <c r="B3301" s="113" t="s">
        <v>193</v>
      </c>
      <c r="C3301" s="114">
        <v>0</v>
      </c>
      <c r="D3301" s="114">
        <v>1500000</v>
      </c>
    </row>
    <row r="3302" spans="1:4" s="119" customFormat="1" x14ac:dyDescent="0.2">
      <c r="A3302" s="110">
        <v>638000</v>
      </c>
      <c r="B3302" s="115" t="s">
        <v>126</v>
      </c>
      <c r="C3302" s="109">
        <f t="shared" ref="C3302:D3302" si="704">C3303</f>
        <v>3000</v>
      </c>
      <c r="D3302" s="109">
        <f t="shared" si="704"/>
        <v>0</v>
      </c>
    </row>
    <row r="3303" spans="1:4" s="94" customFormat="1" x14ac:dyDescent="0.2">
      <c r="A3303" s="112">
        <v>638100</v>
      </c>
      <c r="B3303" s="113" t="s">
        <v>195</v>
      </c>
      <c r="C3303" s="114">
        <v>3000</v>
      </c>
      <c r="D3303" s="122">
        <v>0</v>
      </c>
    </row>
    <row r="3304" spans="1:4" s="94" customFormat="1" x14ac:dyDescent="0.2">
      <c r="A3304" s="153"/>
      <c r="B3304" s="147" t="s">
        <v>229</v>
      </c>
      <c r="C3304" s="151">
        <f>C3279+C3295+C3299</f>
        <v>694100</v>
      </c>
      <c r="D3304" s="151">
        <f>D3279+D3295+D3299</f>
        <v>1500000</v>
      </c>
    </row>
    <row r="3305" spans="1:4" s="94" customFormat="1" x14ac:dyDescent="0.2">
      <c r="A3305" s="107"/>
      <c r="B3305" s="113"/>
      <c r="C3305" s="114"/>
      <c r="D3305" s="114"/>
    </row>
    <row r="3306" spans="1:4" s="94" customFormat="1" x14ac:dyDescent="0.2">
      <c r="A3306" s="107"/>
      <c r="B3306" s="113"/>
      <c r="C3306" s="114"/>
      <c r="D3306" s="114"/>
    </row>
    <row r="3307" spans="1:4" s="94" customFormat="1" x14ac:dyDescent="0.2">
      <c r="A3307" s="112" t="s">
        <v>656</v>
      </c>
      <c r="B3307" s="113"/>
      <c r="C3307" s="114"/>
      <c r="D3307" s="114"/>
    </row>
    <row r="3308" spans="1:4" s="94" customFormat="1" x14ac:dyDescent="0.2">
      <c r="A3308" s="112" t="s">
        <v>242</v>
      </c>
      <c r="B3308" s="113"/>
      <c r="C3308" s="114"/>
      <c r="D3308" s="114"/>
    </row>
    <row r="3309" spans="1:4" s="94" customFormat="1" x14ac:dyDescent="0.2">
      <c r="A3309" s="112" t="s">
        <v>415</v>
      </c>
      <c r="B3309" s="113"/>
      <c r="C3309" s="114"/>
      <c r="D3309" s="114"/>
    </row>
    <row r="3310" spans="1:4" s="94" customFormat="1" x14ac:dyDescent="0.2">
      <c r="A3310" s="112" t="s">
        <v>529</v>
      </c>
      <c r="B3310" s="113"/>
      <c r="C3310" s="114"/>
      <c r="D3310" s="114"/>
    </row>
    <row r="3311" spans="1:4" s="94" customFormat="1" x14ac:dyDescent="0.2">
      <c r="A3311" s="107"/>
      <c r="B3311" s="113"/>
      <c r="C3311" s="114"/>
      <c r="D3311" s="114"/>
    </row>
    <row r="3312" spans="1:4" s="94" customFormat="1" x14ac:dyDescent="0.2">
      <c r="A3312" s="110">
        <v>410000</v>
      </c>
      <c r="B3312" s="111" t="s">
        <v>87</v>
      </c>
      <c r="C3312" s="109">
        <f t="shared" ref="C3312" si="705">C3313+C3318</f>
        <v>666600</v>
      </c>
      <c r="D3312" s="109">
        <f t="shared" ref="D3312" si="706">D3313+D3318</f>
        <v>0</v>
      </c>
    </row>
    <row r="3313" spans="1:4" s="94" customFormat="1" x14ac:dyDescent="0.2">
      <c r="A3313" s="110">
        <v>411000</v>
      </c>
      <c r="B3313" s="111" t="s">
        <v>200</v>
      </c>
      <c r="C3313" s="109">
        <f t="shared" ref="C3313" si="707">SUM(C3314:C3317)</f>
        <v>571800</v>
      </c>
      <c r="D3313" s="109">
        <f t="shared" ref="D3313" si="708">SUM(D3314:D3317)</f>
        <v>0</v>
      </c>
    </row>
    <row r="3314" spans="1:4" s="94" customFormat="1" x14ac:dyDescent="0.2">
      <c r="A3314" s="112">
        <v>411100</v>
      </c>
      <c r="B3314" s="113" t="s">
        <v>88</v>
      </c>
      <c r="C3314" s="114">
        <v>518000</v>
      </c>
      <c r="D3314" s="122">
        <v>0</v>
      </c>
    </row>
    <row r="3315" spans="1:4" s="94" customFormat="1" ht="40.5" x14ac:dyDescent="0.2">
      <c r="A3315" s="112">
        <v>411200</v>
      </c>
      <c r="B3315" s="113" t="s">
        <v>213</v>
      </c>
      <c r="C3315" s="114">
        <v>23000</v>
      </c>
      <c r="D3315" s="122">
        <v>0</v>
      </c>
    </row>
    <row r="3316" spans="1:4" s="94" customFormat="1" ht="40.5" x14ac:dyDescent="0.2">
      <c r="A3316" s="112">
        <v>411300</v>
      </c>
      <c r="B3316" s="113" t="s">
        <v>89</v>
      </c>
      <c r="C3316" s="114">
        <v>15300</v>
      </c>
      <c r="D3316" s="122">
        <v>0</v>
      </c>
    </row>
    <row r="3317" spans="1:4" s="94" customFormat="1" x14ac:dyDescent="0.2">
      <c r="A3317" s="112">
        <v>411400</v>
      </c>
      <c r="B3317" s="113" t="s">
        <v>90</v>
      </c>
      <c r="C3317" s="114">
        <v>15500</v>
      </c>
      <c r="D3317" s="122">
        <v>0</v>
      </c>
    </row>
    <row r="3318" spans="1:4" s="94" customFormat="1" x14ac:dyDescent="0.2">
      <c r="A3318" s="110">
        <v>412000</v>
      </c>
      <c r="B3318" s="115" t="s">
        <v>205</v>
      </c>
      <c r="C3318" s="109">
        <f>SUM(C3319:C3325)</f>
        <v>94800</v>
      </c>
      <c r="D3318" s="109">
        <f>SUM(D3319:D3325)</f>
        <v>0</v>
      </c>
    </row>
    <row r="3319" spans="1:4" s="94" customFormat="1" ht="40.5" x14ac:dyDescent="0.2">
      <c r="A3319" s="112">
        <v>412200</v>
      </c>
      <c r="B3319" s="113" t="s">
        <v>214</v>
      </c>
      <c r="C3319" s="114">
        <v>52000</v>
      </c>
      <c r="D3319" s="122">
        <v>0</v>
      </c>
    </row>
    <row r="3320" spans="1:4" s="94" customFormat="1" x14ac:dyDescent="0.2">
      <c r="A3320" s="112">
        <v>412300</v>
      </c>
      <c r="B3320" s="113" t="s">
        <v>92</v>
      </c>
      <c r="C3320" s="114">
        <v>12000</v>
      </c>
      <c r="D3320" s="122">
        <v>0</v>
      </c>
    </row>
    <row r="3321" spans="1:4" s="94" customFormat="1" x14ac:dyDescent="0.2">
      <c r="A3321" s="112">
        <v>412500</v>
      </c>
      <c r="B3321" s="113" t="s">
        <v>94</v>
      </c>
      <c r="C3321" s="114">
        <v>999.99999999999989</v>
      </c>
      <c r="D3321" s="122">
        <v>0</v>
      </c>
    </row>
    <row r="3322" spans="1:4" s="94" customFormat="1" x14ac:dyDescent="0.2">
      <c r="A3322" s="112">
        <v>412600</v>
      </c>
      <c r="B3322" s="113" t="s">
        <v>215</v>
      </c>
      <c r="C3322" s="114">
        <v>4500</v>
      </c>
      <c r="D3322" s="122">
        <v>0</v>
      </c>
    </row>
    <row r="3323" spans="1:4" s="94" customFormat="1" x14ac:dyDescent="0.2">
      <c r="A3323" s="112">
        <v>412700</v>
      </c>
      <c r="B3323" s="113" t="s">
        <v>202</v>
      </c>
      <c r="C3323" s="114">
        <v>19800</v>
      </c>
      <c r="D3323" s="122">
        <v>0</v>
      </c>
    </row>
    <row r="3324" spans="1:4" s="94" customFormat="1" x14ac:dyDescent="0.2">
      <c r="A3324" s="112">
        <v>412900</v>
      </c>
      <c r="B3324" s="117" t="s">
        <v>314</v>
      </c>
      <c r="C3324" s="114">
        <v>4000</v>
      </c>
      <c r="D3324" s="122">
        <v>0</v>
      </c>
    </row>
    <row r="3325" spans="1:4" s="94" customFormat="1" x14ac:dyDescent="0.2">
      <c r="A3325" s="112">
        <v>412900</v>
      </c>
      <c r="B3325" s="117" t="s">
        <v>315</v>
      </c>
      <c r="C3325" s="114">
        <v>1500</v>
      </c>
      <c r="D3325" s="122">
        <v>0</v>
      </c>
    </row>
    <row r="3326" spans="1:4" s="119" customFormat="1" x14ac:dyDescent="0.2">
      <c r="A3326" s="110">
        <v>510000</v>
      </c>
      <c r="B3326" s="115" t="s">
        <v>151</v>
      </c>
      <c r="C3326" s="109">
        <f t="shared" ref="C3326:C3327" si="709">C3327</f>
        <v>5000</v>
      </c>
      <c r="D3326" s="109">
        <f t="shared" ref="D3326:D3327" si="710">D3327</f>
        <v>0</v>
      </c>
    </row>
    <row r="3327" spans="1:4" s="119" customFormat="1" x14ac:dyDescent="0.2">
      <c r="A3327" s="110">
        <v>511000</v>
      </c>
      <c r="B3327" s="115" t="s">
        <v>152</v>
      </c>
      <c r="C3327" s="109">
        <f t="shared" si="709"/>
        <v>5000</v>
      </c>
      <c r="D3327" s="109">
        <f t="shared" si="710"/>
        <v>0</v>
      </c>
    </row>
    <row r="3328" spans="1:4" s="94" customFormat="1" x14ac:dyDescent="0.2">
      <c r="A3328" s="112">
        <v>511300</v>
      </c>
      <c r="B3328" s="113" t="s">
        <v>155</v>
      </c>
      <c r="C3328" s="114">
        <v>5000</v>
      </c>
      <c r="D3328" s="122">
        <v>0</v>
      </c>
    </row>
    <row r="3329" spans="1:4" s="119" customFormat="1" x14ac:dyDescent="0.2">
      <c r="A3329" s="110">
        <v>630000</v>
      </c>
      <c r="B3329" s="115" t="s">
        <v>190</v>
      </c>
      <c r="C3329" s="109">
        <f t="shared" ref="C3329" si="711">C3332+C3330</f>
        <v>44500</v>
      </c>
      <c r="D3329" s="109">
        <f t="shared" ref="D3329" si="712">D3332+D3330</f>
        <v>550000</v>
      </c>
    </row>
    <row r="3330" spans="1:4" s="119" customFormat="1" x14ac:dyDescent="0.2">
      <c r="A3330" s="110">
        <v>631000</v>
      </c>
      <c r="B3330" s="115" t="s">
        <v>125</v>
      </c>
      <c r="C3330" s="109">
        <f t="shared" ref="C3330" si="713">C3331</f>
        <v>0</v>
      </c>
      <c r="D3330" s="109">
        <f t="shared" ref="D3330" si="714">D3331</f>
        <v>550000</v>
      </c>
    </row>
    <row r="3331" spans="1:4" s="94" customFormat="1" x14ac:dyDescent="0.2">
      <c r="A3331" s="120">
        <v>631200</v>
      </c>
      <c r="B3331" s="113" t="s">
        <v>193</v>
      </c>
      <c r="C3331" s="114">
        <v>0</v>
      </c>
      <c r="D3331" s="114">
        <v>550000</v>
      </c>
    </row>
    <row r="3332" spans="1:4" s="119" customFormat="1" x14ac:dyDescent="0.2">
      <c r="A3332" s="110">
        <v>638000</v>
      </c>
      <c r="B3332" s="115" t="s">
        <v>126</v>
      </c>
      <c r="C3332" s="109">
        <f t="shared" ref="C3332" si="715">C3333</f>
        <v>44500</v>
      </c>
      <c r="D3332" s="109">
        <f t="shared" ref="D3332" si="716">D3333</f>
        <v>0</v>
      </c>
    </row>
    <row r="3333" spans="1:4" s="94" customFormat="1" x14ac:dyDescent="0.2">
      <c r="A3333" s="112">
        <v>638100</v>
      </c>
      <c r="B3333" s="113" t="s">
        <v>195</v>
      </c>
      <c r="C3333" s="114">
        <v>44500</v>
      </c>
      <c r="D3333" s="122">
        <v>0</v>
      </c>
    </row>
    <row r="3334" spans="1:4" s="94" customFormat="1" x14ac:dyDescent="0.2">
      <c r="A3334" s="153"/>
      <c r="B3334" s="147" t="s">
        <v>229</v>
      </c>
      <c r="C3334" s="151">
        <f>C3312+C3326+C3329</f>
        <v>716100</v>
      </c>
      <c r="D3334" s="151">
        <f>D3312+D3326+D3329</f>
        <v>550000</v>
      </c>
    </row>
    <row r="3335" spans="1:4" s="94" customFormat="1" x14ac:dyDescent="0.2">
      <c r="A3335" s="107"/>
      <c r="B3335" s="113"/>
      <c r="C3335" s="114"/>
      <c r="D3335" s="114"/>
    </row>
    <row r="3336" spans="1:4" s="94" customFormat="1" x14ac:dyDescent="0.2">
      <c r="A3336" s="107"/>
      <c r="B3336" s="113"/>
      <c r="C3336" s="114"/>
      <c r="D3336" s="114"/>
    </row>
    <row r="3337" spans="1:4" s="94" customFormat="1" x14ac:dyDescent="0.2">
      <c r="A3337" s="112" t="s">
        <v>657</v>
      </c>
      <c r="B3337" s="113"/>
      <c r="C3337" s="114"/>
      <c r="D3337" s="114"/>
    </row>
    <row r="3338" spans="1:4" s="94" customFormat="1" x14ac:dyDescent="0.2">
      <c r="A3338" s="112" t="s">
        <v>242</v>
      </c>
      <c r="B3338" s="113"/>
      <c r="C3338" s="114"/>
      <c r="D3338" s="114"/>
    </row>
    <row r="3339" spans="1:4" s="94" customFormat="1" x14ac:dyDescent="0.2">
      <c r="A3339" s="112" t="s">
        <v>416</v>
      </c>
      <c r="B3339" s="113"/>
      <c r="C3339" s="114"/>
      <c r="D3339" s="114"/>
    </row>
    <row r="3340" spans="1:4" s="94" customFormat="1" x14ac:dyDescent="0.2">
      <c r="A3340" s="112" t="s">
        <v>529</v>
      </c>
      <c r="B3340" s="113"/>
      <c r="C3340" s="114"/>
      <c r="D3340" s="114"/>
    </row>
    <row r="3341" spans="1:4" s="94" customFormat="1" x14ac:dyDescent="0.2">
      <c r="A3341" s="107"/>
      <c r="B3341" s="113"/>
      <c r="C3341" s="114"/>
      <c r="D3341" s="114"/>
    </row>
    <row r="3342" spans="1:4" s="94" customFormat="1" x14ac:dyDescent="0.2">
      <c r="A3342" s="110">
        <v>410000</v>
      </c>
      <c r="B3342" s="111" t="s">
        <v>87</v>
      </c>
      <c r="C3342" s="109">
        <f t="shared" ref="C3342" si="717">C3343+C3348</f>
        <v>1129200</v>
      </c>
      <c r="D3342" s="109">
        <f t="shared" ref="D3342" si="718">D3343+D3348</f>
        <v>0</v>
      </c>
    </row>
    <row r="3343" spans="1:4" s="94" customFormat="1" x14ac:dyDescent="0.2">
      <c r="A3343" s="110">
        <v>411000</v>
      </c>
      <c r="B3343" s="111" t="s">
        <v>200</v>
      </c>
      <c r="C3343" s="109">
        <f t="shared" ref="C3343" si="719">SUM(C3344:C3347)</f>
        <v>1012500</v>
      </c>
      <c r="D3343" s="109">
        <f t="shared" ref="D3343" si="720">SUM(D3344:D3347)</f>
        <v>0</v>
      </c>
    </row>
    <row r="3344" spans="1:4" s="94" customFormat="1" x14ac:dyDescent="0.2">
      <c r="A3344" s="112">
        <v>411100</v>
      </c>
      <c r="B3344" s="113" t="s">
        <v>88</v>
      </c>
      <c r="C3344" s="114">
        <v>950000</v>
      </c>
      <c r="D3344" s="122">
        <v>0</v>
      </c>
    </row>
    <row r="3345" spans="1:4" s="94" customFormat="1" ht="40.5" x14ac:dyDescent="0.2">
      <c r="A3345" s="112">
        <v>411200</v>
      </c>
      <c r="B3345" s="113" t="s">
        <v>213</v>
      </c>
      <c r="C3345" s="114">
        <v>45000</v>
      </c>
      <c r="D3345" s="122">
        <v>0</v>
      </c>
    </row>
    <row r="3346" spans="1:4" s="94" customFormat="1" ht="40.5" x14ac:dyDescent="0.2">
      <c r="A3346" s="112">
        <v>411300</v>
      </c>
      <c r="B3346" s="113" t="s">
        <v>89</v>
      </c>
      <c r="C3346" s="114">
        <v>14700</v>
      </c>
      <c r="D3346" s="122">
        <v>0</v>
      </c>
    </row>
    <row r="3347" spans="1:4" s="94" customFormat="1" x14ac:dyDescent="0.2">
      <c r="A3347" s="112">
        <v>411400</v>
      </c>
      <c r="B3347" s="113" t="s">
        <v>90</v>
      </c>
      <c r="C3347" s="114">
        <v>2800</v>
      </c>
      <c r="D3347" s="122">
        <v>0</v>
      </c>
    </row>
    <row r="3348" spans="1:4" s="94" customFormat="1" x14ac:dyDescent="0.2">
      <c r="A3348" s="110">
        <v>412000</v>
      </c>
      <c r="B3348" s="115" t="s">
        <v>205</v>
      </c>
      <c r="C3348" s="109">
        <f>SUM(C3349:C3356)</f>
        <v>116700</v>
      </c>
      <c r="D3348" s="109">
        <f>SUM(D3349:D3356)</f>
        <v>0</v>
      </c>
    </row>
    <row r="3349" spans="1:4" s="94" customFormat="1" ht="40.5" x14ac:dyDescent="0.2">
      <c r="A3349" s="112">
        <v>412200</v>
      </c>
      <c r="B3349" s="113" t="s">
        <v>214</v>
      </c>
      <c r="C3349" s="114">
        <v>42000</v>
      </c>
      <c r="D3349" s="122">
        <v>0</v>
      </c>
    </row>
    <row r="3350" spans="1:4" s="94" customFormat="1" x14ac:dyDescent="0.2">
      <c r="A3350" s="112">
        <v>412300</v>
      </c>
      <c r="B3350" s="113" t="s">
        <v>92</v>
      </c>
      <c r="C3350" s="114">
        <v>9000</v>
      </c>
      <c r="D3350" s="122">
        <v>0</v>
      </c>
    </row>
    <row r="3351" spans="1:4" s="94" customFormat="1" x14ac:dyDescent="0.2">
      <c r="A3351" s="112">
        <v>412500</v>
      </c>
      <c r="B3351" s="113" t="s">
        <v>94</v>
      </c>
      <c r="C3351" s="114">
        <v>7000</v>
      </c>
      <c r="D3351" s="122">
        <v>0</v>
      </c>
    </row>
    <row r="3352" spans="1:4" s="94" customFormat="1" x14ac:dyDescent="0.2">
      <c r="A3352" s="112">
        <v>412600</v>
      </c>
      <c r="B3352" s="113" t="s">
        <v>215</v>
      </c>
      <c r="C3352" s="114">
        <v>10000</v>
      </c>
      <c r="D3352" s="122">
        <v>0</v>
      </c>
    </row>
    <row r="3353" spans="1:4" s="94" customFormat="1" x14ac:dyDescent="0.2">
      <c r="A3353" s="112">
        <v>412700</v>
      </c>
      <c r="B3353" s="113" t="s">
        <v>202</v>
      </c>
      <c r="C3353" s="114">
        <v>45000</v>
      </c>
      <c r="D3353" s="122">
        <v>0</v>
      </c>
    </row>
    <row r="3354" spans="1:4" s="94" customFormat="1" x14ac:dyDescent="0.2">
      <c r="A3354" s="112">
        <v>412900</v>
      </c>
      <c r="B3354" s="117" t="s">
        <v>313</v>
      </c>
      <c r="C3354" s="114">
        <v>200</v>
      </c>
      <c r="D3354" s="122">
        <v>0</v>
      </c>
    </row>
    <row r="3355" spans="1:4" s="94" customFormat="1" x14ac:dyDescent="0.2">
      <c r="A3355" s="112">
        <v>412900</v>
      </c>
      <c r="B3355" s="117" t="s">
        <v>314</v>
      </c>
      <c r="C3355" s="114">
        <v>500</v>
      </c>
      <c r="D3355" s="122">
        <v>0</v>
      </c>
    </row>
    <row r="3356" spans="1:4" s="94" customFormat="1" x14ac:dyDescent="0.2">
      <c r="A3356" s="112">
        <v>412900</v>
      </c>
      <c r="B3356" s="117" t="s">
        <v>315</v>
      </c>
      <c r="C3356" s="114">
        <v>3000</v>
      </c>
      <c r="D3356" s="122">
        <v>0</v>
      </c>
    </row>
    <row r="3357" spans="1:4" s="94" customFormat="1" x14ac:dyDescent="0.2">
      <c r="A3357" s="110">
        <v>510000</v>
      </c>
      <c r="B3357" s="115" t="s">
        <v>151</v>
      </c>
      <c r="C3357" s="109">
        <f>C3358+C3360</f>
        <v>10000</v>
      </c>
      <c r="D3357" s="109">
        <f>D3358+D3360</f>
        <v>0</v>
      </c>
    </row>
    <row r="3358" spans="1:4" s="94" customFormat="1" x14ac:dyDescent="0.2">
      <c r="A3358" s="110">
        <v>511000</v>
      </c>
      <c r="B3358" s="115" t="s">
        <v>152</v>
      </c>
      <c r="C3358" s="109">
        <f>SUM(C3359:C3359)</f>
        <v>10000</v>
      </c>
      <c r="D3358" s="109">
        <f>SUM(D3359:D3359)</f>
        <v>0</v>
      </c>
    </row>
    <row r="3359" spans="1:4" s="94" customFormat="1" x14ac:dyDescent="0.2">
      <c r="A3359" s="112">
        <v>511300</v>
      </c>
      <c r="B3359" s="113" t="s">
        <v>155</v>
      </c>
      <c r="C3359" s="114">
        <v>10000</v>
      </c>
      <c r="D3359" s="122">
        <v>0</v>
      </c>
    </row>
    <row r="3360" spans="1:4" s="119" customFormat="1" x14ac:dyDescent="0.2">
      <c r="A3360" s="110">
        <v>516000</v>
      </c>
      <c r="B3360" s="115" t="s">
        <v>162</v>
      </c>
      <c r="C3360" s="109">
        <f t="shared" ref="C3360:D3360" si="721">C3361</f>
        <v>0</v>
      </c>
      <c r="D3360" s="109">
        <f t="shared" si="721"/>
        <v>0</v>
      </c>
    </row>
    <row r="3361" spans="1:4" s="94" customFormat="1" x14ac:dyDescent="0.2">
      <c r="A3361" s="112">
        <v>516100</v>
      </c>
      <c r="B3361" s="113" t="s">
        <v>162</v>
      </c>
      <c r="C3361" s="114">
        <v>0</v>
      </c>
      <c r="D3361" s="122">
        <v>0</v>
      </c>
    </row>
    <row r="3362" spans="1:4" s="119" customFormat="1" x14ac:dyDescent="0.2">
      <c r="A3362" s="110">
        <v>630000</v>
      </c>
      <c r="B3362" s="115" t="s">
        <v>190</v>
      </c>
      <c r="C3362" s="109">
        <f t="shared" ref="C3362:C3363" si="722">C3363</f>
        <v>0</v>
      </c>
      <c r="D3362" s="109">
        <f t="shared" ref="D3362:D3363" si="723">D3363</f>
        <v>0</v>
      </c>
    </row>
    <row r="3363" spans="1:4" s="119" customFormat="1" x14ac:dyDescent="0.2">
      <c r="A3363" s="110">
        <v>638000</v>
      </c>
      <c r="B3363" s="115" t="s">
        <v>126</v>
      </c>
      <c r="C3363" s="109">
        <f t="shared" si="722"/>
        <v>0</v>
      </c>
      <c r="D3363" s="109">
        <f t="shared" si="723"/>
        <v>0</v>
      </c>
    </row>
    <row r="3364" spans="1:4" s="94" customFormat="1" x14ac:dyDescent="0.2">
      <c r="A3364" s="112">
        <v>638100</v>
      </c>
      <c r="B3364" s="113" t="s">
        <v>195</v>
      </c>
      <c r="C3364" s="114">
        <v>0</v>
      </c>
      <c r="D3364" s="122">
        <v>0</v>
      </c>
    </row>
    <row r="3365" spans="1:4" s="94" customFormat="1" x14ac:dyDescent="0.2">
      <c r="A3365" s="153"/>
      <c r="B3365" s="147" t="s">
        <v>229</v>
      </c>
      <c r="C3365" s="151">
        <f>C3342+C3357+C3362</f>
        <v>1139200</v>
      </c>
      <c r="D3365" s="151">
        <f>D3342+D3357+D3362</f>
        <v>0</v>
      </c>
    </row>
    <row r="3366" spans="1:4" s="94" customFormat="1" x14ac:dyDescent="0.2">
      <c r="A3366" s="107"/>
      <c r="B3366" s="113"/>
      <c r="C3366" s="114"/>
      <c r="D3366" s="114"/>
    </row>
    <row r="3367" spans="1:4" s="94" customFormat="1" x14ac:dyDescent="0.2">
      <c r="A3367" s="107"/>
      <c r="B3367" s="113"/>
      <c r="C3367" s="114"/>
      <c r="D3367" s="114"/>
    </row>
    <row r="3368" spans="1:4" s="94" customFormat="1" x14ac:dyDescent="0.2">
      <c r="A3368" s="112" t="s">
        <v>658</v>
      </c>
      <c r="B3368" s="113"/>
      <c r="C3368" s="114"/>
      <c r="D3368" s="114"/>
    </row>
    <row r="3369" spans="1:4" s="94" customFormat="1" x14ac:dyDescent="0.2">
      <c r="A3369" s="112" t="s">
        <v>242</v>
      </c>
      <c r="B3369" s="113"/>
      <c r="C3369" s="114"/>
      <c r="D3369" s="114"/>
    </row>
    <row r="3370" spans="1:4" s="94" customFormat="1" x14ac:dyDescent="0.2">
      <c r="A3370" s="112" t="s">
        <v>417</v>
      </c>
      <c r="B3370" s="113"/>
      <c r="C3370" s="114"/>
      <c r="D3370" s="114"/>
    </row>
    <row r="3371" spans="1:4" s="94" customFormat="1" x14ac:dyDescent="0.2">
      <c r="A3371" s="112" t="s">
        <v>529</v>
      </c>
      <c r="B3371" s="113"/>
      <c r="C3371" s="114"/>
      <c r="D3371" s="114"/>
    </row>
    <row r="3372" spans="1:4" s="94" customFormat="1" x14ac:dyDescent="0.2">
      <c r="A3372" s="107"/>
      <c r="B3372" s="113"/>
      <c r="C3372" s="114"/>
      <c r="D3372" s="114"/>
    </row>
    <row r="3373" spans="1:4" s="94" customFormat="1" x14ac:dyDescent="0.2">
      <c r="A3373" s="110">
        <v>410000</v>
      </c>
      <c r="B3373" s="111" t="s">
        <v>87</v>
      </c>
      <c r="C3373" s="109">
        <f t="shared" ref="C3373" si="724">C3374+C3379</f>
        <v>1113000</v>
      </c>
      <c r="D3373" s="109">
        <f t="shared" ref="D3373" si="725">D3374+D3379</f>
        <v>0</v>
      </c>
    </row>
    <row r="3374" spans="1:4" s="94" customFormat="1" x14ac:dyDescent="0.2">
      <c r="A3374" s="110">
        <v>411000</v>
      </c>
      <c r="B3374" s="111" t="s">
        <v>200</v>
      </c>
      <c r="C3374" s="109">
        <f t="shared" ref="C3374" si="726">SUM(C3375:C3378)</f>
        <v>1013000</v>
      </c>
      <c r="D3374" s="109">
        <f t="shared" ref="D3374" si="727">SUM(D3375:D3378)</f>
        <v>0</v>
      </c>
    </row>
    <row r="3375" spans="1:4" s="94" customFormat="1" x14ac:dyDescent="0.2">
      <c r="A3375" s="112">
        <v>411100</v>
      </c>
      <c r="B3375" s="113" t="s">
        <v>88</v>
      </c>
      <c r="C3375" s="114">
        <v>951000</v>
      </c>
      <c r="D3375" s="122">
        <v>0</v>
      </c>
    </row>
    <row r="3376" spans="1:4" s="94" customFormat="1" ht="40.5" x14ac:dyDescent="0.2">
      <c r="A3376" s="112">
        <v>411200</v>
      </c>
      <c r="B3376" s="113" t="s">
        <v>213</v>
      </c>
      <c r="C3376" s="114">
        <v>45000</v>
      </c>
      <c r="D3376" s="122">
        <v>0</v>
      </c>
    </row>
    <row r="3377" spans="1:4" s="94" customFormat="1" ht="40.5" x14ac:dyDescent="0.2">
      <c r="A3377" s="112">
        <v>411300</v>
      </c>
      <c r="B3377" s="113" t="s">
        <v>89</v>
      </c>
      <c r="C3377" s="114">
        <v>5000</v>
      </c>
      <c r="D3377" s="122">
        <v>0</v>
      </c>
    </row>
    <row r="3378" spans="1:4" s="94" customFormat="1" x14ac:dyDescent="0.2">
      <c r="A3378" s="112">
        <v>411400</v>
      </c>
      <c r="B3378" s="113" t="s">
        <v>90</v>
      </c>
      <c r="C3378" s="114">
        <v>12000</v>
      </c>
      <c r="D3378" s="122">
        <v>0</v>
      </c>
    </row>
    <row r="3379" spans="1:4" s="94" customFormat="1" x14ac:dyDescent="0.2">
      <c r="A3379" s="110">
        <v>412000</v>
      </c>
      <c r="B3379" s="115" t="s">
        <v>205</v>
      </c>
      <c r="C3379" s="109">
        <f>SUM(C3380:C3388)</f>
        <v>100000</v>
      </c>
      <c r="D3379" s="109">
        <f>SUM(D3380:D3388)</f>
        <v>0</v>
      </c>
    </row>
    <row r="3380" spans="1:4" s="94" customFormat="1" ht="40.5" x14ac:dyDescent="0.2">
      <c r="A3380" s="112">
        <v>412200</v>
      </c>
      <c r="B3380" s="113" t="s">
        <v>214</v>
      </c>
      <c r="C3380" s="114">
        <v>42000</v>
      </c>
      <c r="D3380" s="122">
        <v>0</v>
      </c>
    </row>
    <row r="3381" spans="1:4" s="94" customFormat="1" x14ac:dyDescent="0.2">
      <c r="A3381" s="112">
        <v>412300</v>
      </c>
      <c r="B3381" s="113" t="s">
        <v>92</v>
      </c>
      <c r="C3381" s="114">
        <v>12000</v>
      </c>
      <c r="D3381" s="122">
        <v>0</v>
      </c>
    </row>
    <row r="3382" spans="1:4" s="94" customFormat="1" x14ac:dyDescent="0.2">
      <c r="A3382" s="112">
        <v>412500</v>
      </c>
      <c r="B3382" s="113" t="s">
        <v>94</v>
      </c>
      <c r="C3382" s="114">
        <v>1500</v>
      </c>
      <c r="D3382" s="122">
        <v>0</v>
      </c>
    </row>
    <row r="3383" spans="1:4" s="94" customFormat="1" x14ac:dyDescent="0.2">
      <c r="A3383" s="112">
        <v>412600</v>
      </c>
      <c r="B3383" s="113" t="s">
        <v>215</v>
      </c>
      <c r="C3383" s="114">
        <v>8000</v>
      </c>
      <c r="D3383" s="122">
        <v>0</v>
      </c>
    </row>
    <row r="3384" spans="1:4" s="94" customFormat="1" x14ac:dyDescent="0.2">
      <c r="A3384" s="112">
        <v>412700</v>
      </c>
      <c r="B3384" s="113" t="s">
        <v>202</v>
      </c>
      <c r="C3384" s="114">
        <v>30000</v>
      </c>
      <c r="D3384" s="122">
        <v>0</v>
      </c>
    </row>
    <row r="3385" spans="1:4" s="94" customFormat="1" x14ac:dyDescent="0.2">
      <c r="A3385" s="112">
        <v>412900</v>
      </c>
      <c r="B3385" s="117" t="s">
        <v>530</v>
      </c>
      <c r="C3385" s="114">
        <v>499.99999999999994</v>
      </c>
      <c r="D3385" s="122">
        <v>0</v>
      </c>
    </row>
    <row r="3386" spans="1:4" s="94" customFormat="1" x14ac:dyDescent="0.2">
      <c r="A3386" s="112">
        <v>412900</v>
      </c>
      <c r="B3386" s="117" t="s">
        <v>295</v>
      </c>
      <c r="C3386" s="114">
        <v>0</v>
      </c>
      <c r="D3386" s="122">
        <v>0</v>
      </c>
    </row>
    <row r="3387" spans="1:4" s="94" customFormat="1" x14ac:dyDescent="0.2">
      <c r="A3387" s="112">
        <v>412900</v>
      </c>
      <c r="B3387" s="117" t="s">
        <v>314</v>
      </c>
      <c r="C3387" s="114">
        <v>4000</v>
      </c>
      <c r="D3387" s="122">
        <v>0</v>
      </c>
    </row>
    <row r="3388" spans="1:4" s="94" customFormat="1" x14ac:dyDescent="0.2">
      <c r="A3388" s="112">
        <v>412900</v>
      </c>
      <c r="B3388" s="117" t="s">
        <v>315</v>
      </c>
      <c r="C3388" s="114">
        <v>1999.9999999999998</v>
      </c>
      <c r="D3388" s="122">
        <v>0</v>
      </c>
    </row>
    <row r="3389" spans="1:4" s="94" customFormat="1" x14ac:dyDescent="0.2">
      <c r="A3389" s="110">
        <v>510000</v>
      </c>
      <c r="B3389" s="115" t="s">
        <v>151</v>
      </c>
      <c r="C3389" s="109">
        <f t="shared" ref="C3389:C3390" si="728">C3390</f>
        <v>10000</v>
      </c>
      <c r="D3389" s="109">
        <f t="shared" ref="D3389:D3390" si="729">D3390</f>
        <v>0</v>
      </c>
    </row>
    <row r="3390" spans="1:4" s="94" customFormat="1" x14ac:dyDescent="0.2">
      <c r="A3390" s="110">
        <v>511000</v>
      </c>
      <c r="B3390" s="115" t="s">
        <v>152</v>
      </c>
      <c r="C3390" s="109">
        <f t="shared" si="728"/>
        <v>10000</v>
      </c>
      <c r="D3390" s="109">
        <f t="shared" si="729"/>
        <v>0</v>
      </c>
    </row>
    <row r="3391" spans="1:4" s="94" customFormat="1" x14ac:dyDescent="0.2">
      <c r="A3391" s="112">
        <v>511300</v>
      </c>
      <c r="B3391" s="113" t="s">
        <v>155</v>
      </c>
      <c r="C3391" s="114">
        <v>10000</v>
      </c>
      <c r="D3391" s="122">
        <v>0</v>
      </c>
    </row>
    <row r="3392" spans="1:4" s="119" customFormat="1" x14ac:dyDescent="0.2">
      <c r="A3392" s="110">
        <v>630000</v>
      </c>
      <c r="B3392" s="115" t="s">
        <v>190</v>
      </c>
      <c r="C3392" s="109">
        <f>0+C3393</f>
        <v>0</v>
      </c>
      <c r="D3392" s="109">
        <f>0+D3393</f>
        <v>50000</v>
      </c>
    </row>
    <row r="3393" spans="1:4" s="119" customFormat="1" x14ac:dyDescent="0.2">
      <c r="A3393" s="110">
        <v>631000</v>
      </c>
      <c r="B3393" s="115" t="s">
        <v>125</v>
      </c>
      <c r="C3393" s="109">
        <f>C3394</f>
        <v>0</v>
      </c>
      <c r="D3393" s="109">
        <f t="shared" ref="D3393" si="730">D3394</f>
        <v>50000</v>
      </c>
    </row>
    <row r="3394" spans="1:4" s="94" customFormat="1" x14ac:dyDescent="0.2">
      <c r="A3394" s="120">
        <v>631200</v>
      </c>
      <c r="B3394" s="113" t="s">
        <v>193</v>
      </c>
      <c r="C3394" s="114">
        <v>0</v>
      </c>
      <c r="D3394" s="114">
        <v>50000</v>
      </c>
    </row>
    <row r="3395" spans="1:4" s="94" customFormat="1" x14ac:dyDescent="0.2">
      <c r="A3395" s="153"/>
      <c r="B3395" s="147" t="s">
        <v>229</v>
      </c>
      <c r="C3395" s="151">
        <f>C3373+C3389+C3392</f>
        <v>1123000</v>
      </c>
      <c r="D3395" s="151">
        <f>D3373+D3389+D3392</f>
        <v>50000</v>
      </c>
    </row>
    <row r="3396" spans="1:4" s="94" customFormat="1" x14ac:dyDescent="0.2">
      <c r="A3396" s="130"/>
      <c r="B3396" s="108"/>
      <c r="C3396" s="131"/>
      <c r="D3396" s="131"/>
    </row>
    <row r="3397" spans="1:4" s="94" customFormat="1" x14ac:dyDescent="0.2">
      <c r="A3397" s="130"/>
      <c r="B3397" s="108"/>
      <c r="C3397" s="131"/>
      <c r="D3397" s="131"/>
    </row>
    <row r="3398" spans="1:4" s="94" customFormat="1" x14ac:dyDescent="0.2">
      <c r="A3398" s="112" t="s">
        <v>659</v>
      </c>
      <c r="B3398" s="113"/>
      <c r="C3398" s="131"/>
      <c r="D3398" s="131"/>
    </row>
    <row r="3399" spans="1:4" s="94" customFormat="1" x14ac:dyDescent="0.2">
      <c r="A3399" s="112" t="s">
        <v>242</v>
      </c>
      <c r="B3399" s="113"/>
      <c r="C3399" s="131"/>
      <c r="D3399" s="131"/>
    </row>
    <row r="3400" spans="1:4" s="94" customFormat="1" x14ac:dyDescent="0.2">
      <c r="A3400" s="112" t="s">
        <v>418</v>
      </c>
      <c r="B3400" s="113"/>
      <c r="C3400" s="131"/>
      <c r="D3400" s="131"/>
    </row>
    <row r="3401" spans="1:4" s="94" customFormat="1" x14ac:dyDescent="0.2">
      <c r="A3401" s="112" t="s">
        <v>529</v>
      </c>
      <c r="B3401" s="113"/>
      <c r="C3401" s="131"/>
      <c r="D3401" s="131"/>
    </row>
    <row r="3402" spans="1:4" s="94" customFormat="1" x14ac:dyDescent="0.2">
      <c r="A3402" s="107"/>
      <c r="B3402" s="113"/>
      <c r="C3402" s="131"/>
      <c r="D3402" s="131"/>
    </row>
    <row r="3403" spans="1:4" s="119" customFormat="1" x14ac:dyDescent="0.2">
      <c r="A3403" s="110">
        <v>410000</v>
      </c>
      <c r="B3403" s="111" t="s">
        <v>87</v>
      </c>
      <c r="C3403" s="109">
        <f t="shared" ref="C3403" si="731">C3404+C3409</f>
        <v>1047100</v>
      </c>
      <c r="D3403" s="109">
        <f t="shared" ref="D3403" si="732">D3404+D3409</f>
        <v>0</v>
      </c>
    </row>
    <row r="3404" spans="1:4" s="119" customFormat="1" x14ac:dyDescent="0.2">
      <c r="A3404" s="110">
        <v>411000</v>
      </c>
      <c r="B3404" s="111" t="s">
        <v>200</v>
      </c>
      <c r="C3404" s="109">
        <f t="shared" ref="C3404" si="733">SUM(C3405:C3408)</f>
        <v>877600</v>
      </c>
      <c r="D3404" s="109">
        <f t="shared" ref="D3404" si="734">SUM(D3405:D3408)</f>
        <v>0</v>
      </c>
    </row>
    <row r="3405" spans="1:4" s="94" customFormat="1" x14ac:dyDescent="0.2">
      <c r="A3405" s="112">
        <v>411100</v>
      </c>
      <c r="B3405" s="113" t="s">
        <v>88</v>
      </c>
      <c r="C3405" s="114">
        <v>794000</v>
      </c>
      <c r="D3405" s="122">
        <v>0</v>
      </c>
    </row>
    <row r="3406" spans="1:4" s="94" customFormat="1" ht="40.5" x14ac:dyDescent="0.2">
      <c r="A3406" s="112">
        <v>411200</v>
      </c>
      <c r="B3406" s="113" t="s">
        <v>213</v>
      </c>
      <c r="C3406" s="114">
        <v>50000</v>
      </c>
      <c r="D3406" s="122">
        <v>0</v>
      </c>
    </row>
    <row r="3407" spans="1:4" s="94" customFormat="1" ht="40.5" x14ac:dyDescent="0.2">
      <c r="A3407" s="112">
        <v>411300</v>
      </c>
      <c r="B3407" s="113" t="s">
        <v>89</v>
      </c>
      <c r="C3407" s="114">
        <v>21600</v>
      </c>
      <c r="D3407" s="122">
        <v>0</v>
      </c>
    </row>
    <row r="3408" spans="1:4" s="94" customFormat="1" x14ac:dyDescent="0.2">
      <c r="A3408" s="112">
        <v>411400</v>
      </c>
      <c r="B3408" s="113" t="s">
        <v>90</v>
      </c>
      <c r="C3408" s="114">
        <v>12000</v>
      </c>
      <c r="D3408" s="122">
        <v>0</v>
      </c>
    </row>
    <row r="3409" spans="1:4" s="119" customFormat="1" x14ac:dyDescent="0.2">
      <c r="A3409" s="110">
        <v>412000</v>
      </c>
      <c r="B3409" s="115" t="s">
        <v>205</v>
      </c>
      <c r="C3409" s="109">
        <f>SUM(C3410:C3417)</f>
        <v>169500</v>
      </c>
      <c r="D3409" s="109">
        <f>SUM(D3410:D3417)</f>
        <v>0</v>
      </c>
    </row>
    <row r="3410" spans="1:4" s="94" customFormat="1" ht="40.5" x14ac:dyDescent="0.2">
      <c r="A3410" s="112">
        <v>412200</v>
      </c>
      <c r="B3410" s="113" t="s">
        <v>214</v>
      </c>
      <c r="C3410" s="114">
        <v>96000</v>
      </c>
      <c r="D3410" s="122">
        <v>0</v>
      </c>
    </row>
    <row r="3411" spans="1:4" s="94" customFormat="1" x14ac:dyDescent="0.2">
      <c r="A3411" s="112">
        <v>412300</v>
      </c>
      <c r="B3411" s="113" t="s">
        <v>92</v>
      </c>
      <c r="C3411" s="114">
        <v>19000</v>
      </c>
      <c r="D3411" s="122">
        <v>0</v>
      </c>
    </row>
    <row r="3412" spans="1:4" s="94" customFormat="1" x14ac:dyDescent="0.2">
      <c r="A3412" s="112">
        <v>412500</v>
      </c>
      <c r="B3412" s="113" t="s">
        <v>94</v>
      </c>
      <c r="C3412" s="114">
        <v>3800</v>
      </c>
      <c r="D3412" s="122">
        <v>0</v>
      </c>
    </row>
    <row r="3413" spans="1:4" s="94" customFormat="1" x14ac:dyDescent="0.2">
      <c r="A3413" s="112">
        <v>412600</v>
      </c>
      <c r="B3413" s="113" t="s">
        <v>215</v>
      </c>
      <c r="C3413" s="114">
        <v>4000</v>
      </c>
      <c r="D3413" s="122">
        <v>0</v>
      </c>
    </row>
    <row r="3414" spans="1:4" s="94" customFormat="1" x14ac:dyDescent="0.2">
      <c r="A3414" s="112">
        <v>412700</v>
      </c>
      <c r="B3414" s="113" t="s">
        <v>202</v>
      </c>
      <c r="C3414" s="114">
        <v>40000</v>
      </c>
      <c r="D3414" s="122">
        <v>0</v>
      </c>
    </row>
    <row r="3415" spans="1:4" s="94" customFormat="1" x14ac:dyDescent="0.2">
      <c r="A3415" s="112">
        <v>412900</v>
      </c>
      <c r="B3415" s="117" t="s">
        <v>314</v>
      </c>
      <c r="C3415" s="114">
        <v>4700</v>
      </c>
      <c r="D3415" s="122">
        <v>0</v>
      </c>
    </row>
    <row r="3416" spans="1:4" s="94" customFormat="1" x14ac:dyDescent="0.2">
      <c r="A3416" s="112">
        <v>412900</v>
      </c>
      <c r="B3416" s="117" t="s">
        <v>315</v>
      </c>
      <c r="C3416" s="114">
        <v>2000</v>
      </c>
      <c r="D3416" s="122">
        <v>0</v>
      </c>
    </row>
    <row r="3417" spans="1:4" s="94" customFormat="1" x14ac:dyDescent="0.2">
      <c r="A3417" s="112">
        <v>412900</v>
      </c>
      <c r="B3417" s="117" t="s">
        <v>297</v>
      </c>
      <c r="C3417" s="114">
        <v>0</v>
      </c>
      <c r="D3417" s="122">
        <v>0</v>
      </c>
    </row>
    <row r="3418" spans="1:4" s="119" customFormat="1" x14ac:dyDescent="0.2">
      <c r="A3418" s="110">
        <v>510000</v>
      </c>
      <c r="B3418" s="115" t="s">
        <v>151</v>
      </c>
      <c r="C3418" s="109">
        <f>C3419+C3421</f>
        <v>20000</v>
      </c>
      <c r="D3418" s="109">
        <f>D3419+D3421</f>
        <v>0</v>
      </c>
    </row>
    <row r="3419" spans="1:4" s="119" customFormat="1" x14ac:dyDescent="0.2">
      <c r="A3419" s="110">
        <v>511000</v>
      </c>
      <c r="B3419" s="115" t="s">
        <v>152</v>
      </c>
      <c r="C3419" s="109">
        <f>C3420+0</f>
        <v>20000</v>
      </c>
      <c r="D3419" s="109">
        <f>D3420+0</f>
        <v>0</v>
      </c>
    </row>
    <row r="3420" spans="1:4" s="94" customFormat="1" x14ac:dyDescent="0.2">
      <c r="A3420" s="112">
        <v>511300</v>
      </c>
      <c r="B3420" s="113" t="s">
        <v>155</v>
      </c>
      <c r="C3420" s="114">
        <v>20000</v>
      </c>
      <c r="D3420" s="122">
        <v>0</v>
      </c>
    </row>
    <row r="3421" spans="1:4" s="119" customFormat="1" x14ac:dyDescent="0.2">
      <c r="A3421" s="110">
        <v>513000</v>
      </c>
      <c r="B3421" s="115" t="s">
        <v>160</v>
      </c>
      <c r="C3421" s="109">
        <f>C3422+0</f>
        <v>0</v>
      </c>
      <c r="D3421" s="109">
        <f>D3422+0</f>
        <v>0</v>
      </c>
    </row>
    <row r="3422" spans="1:4" s="94" customFormat="1" x14ac:dyDescent="0.2">
      <c r="A3422" s="120">
        <v>513100</v>
      </c>
      <c r="B3422" s="113" t="s">
        <v>222</v>
      </c>
      <c r="C3422" s="114">
        <v>0</v>
      </c>
      <c r="D3422" s="122">
        <v>0</v>
      </c>
    </row>
    <row r="3423" spans="1:4" s="119" customFormat="1" x14ac:dyDescent="0.2">
      <c r="A3423" s="110">
        <v>630000</v>
      </c>
      <c r="B3423" s="115" t="s">
        <v>190</v>
      </c>
      <c r="C3423" s="109">
        <f t="shared" ref="C3423" si="735">C3424+C3426</f>
        <v>25000</v>
      </c>
      <c r="D3423" s="109">
        <f t="shared" ref="D3423" si="736">D3424+D3426</f>
        <v>1800000</v>
      </c>
    </row>
    <row r="3424" spans="1:4" s="119" customFormat="1" x14ac:dyDescent="0.2">
      <c r="A3424" s="110">
        <v>631000</v>
      </c>
      <c r="B3424" s="115" t="s">
        <v>125</v>
      </c>
      <c r="C3424" s="109">
        <f t="shared" ref="C3424" si="737">C3425</f>
        <v>0</v>
      </c>
      <c r="D3424" s="109">
        <f t="shared" ref="D3424" si="738">D3425</f>
        <v>1800000</v>
      </c>
    </row>
    <row r="3425" spans="1:4" s="94" customFormat="1" x14ac:dyDescent="0.2">
      <c r="A3425" s="120">
        <v>631200</v>
      </c>
      <c r="B3425" s="113" t="s">
        <v>193</v>
      </c>
      <c r="C3425" s="114">
        <v>0</v>
      </c>
      <c r="D3425" s="114">
        <v>1800000</v>
      </c>
    </row>
    <row r="3426" spans="1:4" s="119" customFormat="1" x14ac:dyDescent="0.2">
      <c r="A3426" s="110">
        <v>638000</v>
      </c>
      <c r="B3426" s="115" t="s">
        <v>126</v>
      </c>
      <c r="C3426" s="109">
        <f t="shared" ref="C3426:D3426" si="739">C3427</f>
        <v>25000</v>
      </c>
      <c r="D3426" s="109">
        <f t="shared" si="739"/>
        <v>0</v>
      </c>
    </row>
    <row r="3427" spans="1:4" s="94" customFormat="1" x14ac:dyDescent="0.2">
      <c r="A3427" s="112">
        <v>638100</v>
      </c>
      <c r="B3427" s="113" t="s">
        <v>195</v>
      </c>
      <c r="C3427" s="114">
        <v>25000</v>
      </c>
      <c r="D3427" s="122">
        <v>0</v>
      </c>
    </row>
    <row r="3428" spans="1:4" s="165" customFormat="1" x14ac:dyDescent="0.2">
      <c r="A3428" s="127"/>
      <c r="B3428" s="128" t="s">
        <v>229</v>
      </c>
      <c r="C3428" s="129">
        <f>C3403+C3418+C3423</f>
        <v>1092100</v>
      </c>
      <c r="D3428" s="129">
        <f>D3403+D3418+D3423</f>
        <v>1800000</v>
      </c>
    </row>
    <row r="3429" spans="1:4" s="94" customFormat="1" x14ac:dyDescent="0.2">
      <c r="A3429" s="130"/>
      <c r="B3429" s="108"/>
      <c r="C3429" s="131"/>
      <c r="D3429" s="131"/>
    </row>
    <row r="3430" spans="1:4" s="94" customFormat="1" x14ac:dyDescent="0.2">
      <c r="A3430" s="130"/>
      <c r="B3430" s="108"/>
      <c r="C3430" s="131"/>
      <c r="D3430" s="131"/>
    </row>
    <row r="3431" spans="1:4" s="94" customFormat="1" x14ac:dyDescent="0.2">
      <c r="A3431" s="112" t="s">
        <v>660</v>
      </c>
      <c r="B3431" s="115"/>
      <c r="C3431" s="114"/>
      <c r="D3431" s="114"/>
    </row>
    <row r="3432" spans="1:4" s="94" customFormat="1" x14ac:dyDescent="0.2">
      <c r="A3432" s="112" t="s">
        <v>243</v>
      </c>
      <c r="B3432" s="115"/>
      <c r="C3432" s="114"/>
      <c r="D3432" s="114"/>
    </row>
    <row r="3433" spans="1:4" s="94" customFormat="1" x14ac:dyDescent="0.2">
      <c r="A3433" s="112" t="s">
        <v>364</v>
      </c>
      <c r="B3433" s="115"/>
      <c r="C3433" s="114"/>
      <c r="D3433" s="114"/>
    </row>
    <row r="3434" spans="1:4" s="94" customFormat="1" x14ac:dyDescent="0.2">
      <c r="A3434" s="112" t="s">
        <v>529</v>
      </c>
      <c r="B3434" s="115"/>
      <c r="C3434" s="114"/>
      <c r="D3434" s="114"/>
    </row>
    <row r="3435" spans="1:4" s="94" customFormat="1" x14ac:dyDescent="0.2">
      <c r="A3435" s="112"/>
      <c r="B3435" s="143"/>
      <c r="C3435" s="131"/>
      <c r="D3435" s="131"/>
    </row>
    <row r="3436" spans="1:4" s="94" customFormat="1" x14ac:dyDescent="0.2">
      <c r="A3436" s="110">
        <v>410000</v>
      </c>
      <c r="B3436" s="111" t="s">
        <v>87</v>
      </c>
      <c r="C3436" s="109">
        <f>C3437+C3442+C3457+C3455</f>
        <v>8237500</v>
      </c>
      <c r="D3436" s="109">
        <f>D3437+D3442+D3457+D3455</f>
        <v>0</v>
      </c>
    </row>
    <row r="3437" spans="1:4" s="94" customFormat="1" x14ac:dyDescent="0.2">
      <c r="A3437" s="110">
        <v>411000</v>
      </c>
      <c r="B3437" s="111" t="s">
        <v>200</v>
      </c>
      <c r="C3437" s="109">
        <f t="shared" ref="C3437" si="740">SUM(C3438:C3441)</f>
        <v>2238700</v>
      </c>
      <c r="D3437" s="109">
        <f t="shared" ref="D3437" si="741">SUM(D3438:D3441)</f>
        <v>0</v>
      </c>
    </row>
    <row r="3438" spans="1:4" s="94" customFormat="1" x14ac:dyDescent="0.2">
      <c r="A3438" s="112">
        <v>411100</v>
      </c>
      <c r="B3438" s="113" t="s">
        <v>88</v>
      </c>
      <c r="C3438" s="114">
        <v>2127000</v>
      </c>
      <c r="D3438" s="122">
        <v>0</v>
      </c>
    </row>
    <row r="3439" spans="1:4" s="94" customFormat="1" ht="40.5" x14ac:dyDescent="0.2">
      <c r="A3439" s="112">
        <v>411200</v>
      </c>
      <c r="B3439" s="113" t="s">
        <v>213</v>
      </c>
      <c r="C3439" s="114">
        <v>70000</v>
      </c>
      <c r="D3439" s="122">
        <v>0</v>
      </c>
    </row>
    <row r="3440" spans="1:4" s="94" customFormat="1" ht="40.5" x14ac:dyDescent="0.2">
      <c r="A3440" s="112">
        <v>411300</v>
      </c>
      <c r="B3440" s="113" t="s">
        <v>89</v>
      </c>
      <c r="C3440" s="114">
        <v>27000</v>
      </c>
      <c r="D3440" s="122">
        <v>0</v>
      </c>
    </row>
    <row r="3441" spans="1:4" s="94" customFormat="1" x14ac:dyDescent="0.2">
      <c r="A3441" s="112">
        <v>411400</v>
      </c>
      <c r="B3441" s="113" t="s">
        <v>90</v>
      </c>
      <c r="C3441" s="114">
        <v>14700</v>
      </c>
      <c r="D3441" s="122">
        <v>0</v>
      </c>
    </row>
    <row r="3442" spans="1:4" s="94" customFormat="1" x14ac:dyDescent="0.2">
      <c r="A3442" s="110">
        <v>412000</v>
      </c>
      <c r="B3442" s="115" t="s">
        <v>205</v>
      </c>
      <c r="C3442" s="109">
        <f>SUM(C3443:C3454)</f>
        <v>930000</v>
      </c>
      <c r="D3442" s="109">
        <f>SUM(D3443:D3454)</f>
        <v>0</v>
      </c>
    </row>
    <row r="3443" spans="1:4" s="94" customFormat="1" x14ac:dyDescent="0.2">
      <c r="A3443" s="112">
        <v>412100</v>
      </c>
      <c r="B3443" s="113" t="s">
        <v>91</v>
      </c>
      <c r="C3443" s="114">
        <v>20000</v>
      </c>
      <c r="D3443" s="122">
        <v>0</v>
      </c>
    </row>
    <row r="3444" spans="1:4" s="94" customFormat="1" ht="40.5" x14ac:dyDescent="0.2">
      <c r="A3444" s="112">
        <v>412200</v>
      </c>
      <c r="B3444" s="113" t="s">
        <v>214</v>
      </c>
      <c r="C3444" s="114">
        <v>400000</v>
      </c>
      <c r="D3444" s="122">
        <v>0</v>
      </c>
    </row>
    <row r="3445" spans="1:4" s="94" customFormat="1" x14ac:dyDescent="0.2">
      <c r="A3445" s="112">
        <v>412300</v>
      </c>
      <c r="B3445" s="113" t="s">
        <v>92</v>
      </c>
      <c r="C3445" s="114">
        <v>20000</v>
      </c>
      <c r="D3445" s="122">
        <v>0</v>
      </c>
    </row>
    <row r="3446" spans="1:4" s="94" customFormat="1" x14ac:dyDescent="0.2">
      <c r="A3446" s="112">
        <v>412500</v>
      </c>
      <c r="B3446" s="113" t="s">
        <v>94</v>
      </c>
      <c r="C3446" s="114">
        <v>20000</v>
      </c>
      <c r="D3446" s="122">
        <v>0</v>
      </c>
    </row>
    <row r="3447" spans="1:4" s="94" customFormat="1" x14ac:dyDescent="0.2">
      <c r="A3447" s="112">
        <v>412600</v>
      </c>
      <c r="B3447" s="113" t="s">
        <v>215</v>
      </c>
      <c r="C3447" s="114">
        <v>55000</v>
      </c>
      <c r="D3447" s="122">
        <v>0</v>
      </c>
    </row>
    <row r="3448" spans="1:4" s="94" customFormat="1" x14ac:dyDescent="0.2">
      <c r="A3448" s="112">
        <v>412700</v>
      </c>
      <c r="B3448" s="113" t="s">
        <v>202</v>
      </c>
      <c r="C3448" s="114">
        <v>400000</v>
      </c>
      <c r="D3448" s="122">
        <v>0</v>
      </c>
    </row>
    <row r="3449" spans="1:4" s="94" customFormat="1" x14ac:dyDescent="0.2">
      <c r="A3449" s="112">
        <v>412900</v>
      </c>
      <c r="B3449" s="117" t="s">
        <v>530</v>
      </c>
      <c r="C3449" s="114">
        <v>1000</v>
      </c>
      <c r="D3449" s="122">
        <v>0</v>
      </c>
    </row>
    <row r="3450" spans="1:4" s="94" customFormat="1" x14ac:dyDescent="0.2">
      <c r="A3450" s="112">
        <v>412900</v>
      </c>
      <c r="B3450" s="117" t="s">
        <v>295</v>
      </c>
      <c r="C3450" s="114">
        <v>1000</v>
      </c>
      <c r="D3450" s="122">
        <v>0</v>
      </c>
    </row>
    <row r="3451" spans="1:4" s="94" customFormat="1" x14ac:dyDescent="0.2">
      <c r="A3451" s="112">
        <v>412900</v>
      </c>
      <c r="B3451" s="117" t="s">
        <v>313</v>
      </c>
      <c r="C3451" s="114">
        <v>3999.9999999999995</v>
      </c>
      <c r="D3451" s="122">
        <v>0</v>
      </c>
    </row>
    <row r="3452" spans="1:4" s="94" customFormat="1" x14ac:dyDescent="0.2">
      <c r="A3452" s="112">
        <v>412900</v>
      </c>
      <c r="B3452" s="117" t="s">
        <v>314</v>
      </c>
      <c r="C3452" s="114">
        <v>4500</v>
      </c>
      <c r="D3452" s="122">
        <v>0</v>
      </c>
    </row>
    <row r="3453" spans="1:4" s="94" customFormat="1" x14ac:dyDescent="0.2">
      <c r="A3453" s="112">
        <v>412900</v>
      </c>
      <c r="B3453" s="117" t="s">
        <v>315</v>
      </c>
      <c r="C3453" s="114">
        <v>4500</v>
      </c>
      <c r="D3453" s="122">
        <v>0</v>
      </c>
    </row>
    <row r="3454" spans="1:4" s="94" customFormat="1" x14ac:dyDescent="0.2">
      <c r="A3454" s="112">
        <v>412900</v>
      </c>
      <c r="B3454" s="113" t="s">
        <v>297</v>
      </c>
      <c r="C3454" s="114">
        <v>0</v>
      </c>
      <c r="D3454" s="122">
        <v>0</v>
      </c>
    </row>
    <row r="3455" spans="1:4" s="119" customFormat="1" x14ac:dyDescent="0.2">
      <c r="A3455" s="110">
        <v>413000</v>
      </c>
      <c r="B3455" s="115" t="s">
        <v>206</v>
      </c>
      <c r="C3455" s="109">
        <f t="shared" ref="C3455:D3455" si="742">C3456</f>
        <v>0</v>
      </c>
      <c r="D3455" s="109">
        <f t="shared" si="742"/>
        <v>0</v>
      </c>
    </row>
    <row r="3456" spans="1:4" s="94" customFormat="1" x14ac:dyDescent="0.2">
      <c r="A3456" s="112">
        <v>413900</v>
      </c>
      <c r="B3456" s="113" t="s">
        <v>99</v>
      </c>
      <c r="C3456" s="114">
        <v>0</v>
      </c>
      <c r="D3456" s="122">
        <v>0</v>
      </c>
    </row>
    <row r="3457" spans="1:4" s="119" customFormat="1" x14ac:dyDescent="0.2">
      <c r="A3457" s="110">
        <v>415000</v>
      </c>
      <c r="B3457" s="115" t="s">
        <v>50</v>
      </c>
      <c r="C3457" s="109">
        <f>SUM(C3458:C3465)</f>
        <v>5068800</v>
      </c>
      <c r="D3457" s="109">
        <f>SUM(D3458:D3465)</f>
        <v>0</v>
      </c>
    </row>
    <row r="3458" spans="1:4" s="94" customFormat="1" x14ac:dyDescent="0.2">
      <c r="A3458" s="112">
        <v>415200</v>
      </c>
      <c r="B3458" s="113" t="s">
        <v>419</v>
      </c>
      <c r="C3458" s="114">
        <v>70000</v>
      </c>
      <c r="D3458" s="122">
        <v>0</v>
      </c>
    </row>
    <row r="3459" spans="1:4" s="94" customFormat="1" x14ac:dyDescent="0.2">
      <c r="A3459" s="112">
        <v>415200</v>
      </c>
      <c r="B3459" s="113" t="s">
        <v>265</v>
      </c>
      <c r="C3459" s="114">
        <v>80000</v>
      </c>
      <c r="D3459" s="122">
        <v>0</v>
      </c>
    </row>
    <row r="3460" spans="1:4" s="94" customFormat="1" x14ac:dyDescent="0.2">
      <c r="A3460" s="112">
        <v>415200</v>
      </c>
      <c r="B3460" s="113" t="s">
        <v>661</v>
      </c>
      <c r="C3460" s="114">
        <v>70000</v>
      </c>
      <c r="D3460" s="122">
        <v>0</v>
      </c>
    </row>
    <row r="3461" spans="1:4" s="94" customFormat="1" x14ac:dyDescent="0.2">
      <c r="A3461" s="112">
        <v>415200</v>
      </c>
      <c r="B3461" s="113" t="s">
        <v>420</v>
      </c>
      <c r="C3461" s="114">
        <v>40000</v>
      </c>
      <c r="D3461" s="122">
        <v>0</v>
      </c>
    </row>
    <row r="3462" spans="1:4" s="94" customFormat="1" x14ac:dyDescent="0.2">
      <c r="A3462" s="112">
        <v>415200</v>
      </c>
      <c r="B3462" s="113" t="s">
        <v>662</v>
      </c>
      <c r="C3462" s="114">
        <v>70000</v>
      </c>
      <c r="D3462" s="122">
        <v>0</v>
      </c>
    </row>
    <row r="3463" spans="1:4" s="94" customFormat="1" ht="40.5" x14ac:dyDescent="0.2">
      <c r="A3463" s="112">
        <v>415200</v>
      </c>
      <c r="B3463" s="113" t="s">
        <v>663</v>
      </c>
      <c r="C3463" s="114">
        <v>70000</v>
      </c>
      <c r="D3463" s="122">
        <v>0</v>
      </c>
    </row>
    <row r="3464" spans="1:4" s="94" customFormat="1" x14ac:dyDescent="0.2">
      <c r="A3464" s="112">
        <v>415200</v>
      </c>
      <c r="B3464" s="113" t="s">
        <v>268</v>
      </c>
      <c r="C3464" s="114">
        <v>4648800</v>
      </c>
      <c r="D3464" s="122">
        <v>0</v>
      </c>
    </row>
    <row r="3465" spans="1:4" s="94" customFormat="1" x14ac:dyDescent="0.2">
      <c r="A3465" s="112">
        <v>415200</v>
      </c>
      <c r="B3465" s="113" t="s">
        <v>269</v>
      </c>
      <c r="C3465" s="114">
        <v>20000</v>
      </c>
      <c r="D3465" s="122">
        <v>0</v>
      </c>
    </row>
    <row r="3466" spans="1:4" s="94" customFormat="1" x14ac:dyDescent="0.2">
      <c r="A3466" s="110">
        <v>480000</v>
      </c>
      <c r="B3466" s="115" t="s">
        <v>147</v>
      </c>
      <c r="C3466" s="109">
        <f t="shared" ref="C3466:D3466" si="743">C3467</f>
        <v>3350000</v>
      </c>
      <c r="D3466" s="109">
        <f t="shared" si="743"/>
        <v>0</v>
      </c>
    </row>
    <row r="3467" spans="1:4" s="94" customFormat="1" x14ac:dyDescent="0.2">
      <c r="A3467" s="110">
        <v>487000</v>
      </c>
      <c r="B3467" s="115" t="s">
        <v>199</v>
      </c>
      <c r="C3467" s="109">
        <f>SUM(C3468:C3471)</f>
        <v>3350000</v>
      </c>
      <c r="D3467" s="109">
        <f>SUM(D3468:D3471)</f>
        <v>0</v>
      </c>
    </row>
    <row r="3468" spans="1:4" s="94" customFormat="1" x14ac:dyDescent="0.2">
      <c r="A3468" s="112">
        <v>487100</v>
      </c>
      <c r="B3468" s="113" t="s">
        <v>503</v>
      </c>
      <c r="C3468" s="114">
        <v>50000</v>
      </c>
      <c r="D3468" s="122">
        <v>0</v>
      </c>
    </row>
    <row r="3469" spans="1:4" s="94" customFormat="1" x14ac:dyDescent="0.2">
      <c r="A3469" s="112">
        <v>487300</v>
      </c>
      <c r="B3469" s="113" t="s">
        <v>664</v>
      </c>
      <c r="C3469" s="114">
        <v>3300000</v>
      </c>
      <c r="D3469" s="122">
        <v>0</v>
      </c>
    </row>
    <row r="3470" spans="1:4" s="94" customFormat="1" x14ac:dyDescent="0.2">
      <c r="A3470" s="112">
        <v>487300</v>
      </c>
      <c r="B3470" s="113" t="s">
        <v>665</v>
      </c>
      <c r="C3470" s="114">
        <v>0</v>
      </c>
      <c r="D3470" s="122">
        <v>0</v>
      </c>
    </row>
    <row r="3471" spans="1:4" s="94" customFormat="1" x14ac:dyDescent="0.2">
      <c r="A3471" s="112">
        <v>487300</v>
      </c>
      <c r="B3471" s="113" t="s">
        <v>148</v>
      </c>
      <c r="C3471" s="114">
        <v>0</v>
      </c>
      <c r="D3471" s="122">
        <v>0</v>
      </c>
    </row>
    <row r="3472" spans="1:4" s="94" customFormat="1" x14ac:dyDescent="0.2">
      <c r="A3472" s="110">
        <v>510000</v>
      </c>
      <c r="B3472" s="115" t="s">
        <v>151</v>
      </c>
      <c r="C3472" s="109">
        <f>C3473+C3476</f>
        <v>126000</v>
      </c>
      <c r="D3472" s="109">
        <f>D3473+D3476</f>
        <v>0</v>
      </c>
    </row>
    <row r="3473" spans="1:4" s="94" customFormat="1" x14ac:dyDescent="0.2">
      <c r="A3473" s="110">
        <v>511000</v>
      </c>
      <c r="B3473" s="115" t="s">
        <v>152</v>
      </c>
      <c r="C3473" s="109">
        <f>SUM(C3474:C3475)</f>
        <v>120000</v>
      </c>
      <c r="D3473" s="109">
        <f>SUM(D3474:D3475)</f>
        <v>0</v>
      </c>
    </row>
    <row r="3474" spans="1:4" s="94" customFormat="1" x14ac:dyDescent="0.2">
      <c r="A3474" s="112">
        <v>511300</v>
      </c>
      <c r="B3474" s="113" t="s">
        <v>155</v>
      </c>
      <c r="C3474" s="114">
        <v>20000</v>
      </c>
      <c r="D3474" s="122">
        <v>0</v>
      </c>
    </row>
    <row r="3475" spans="1:4" s="94" customFormat="1" x14ac:dyDescent="0.2">
      <c r="A3475" s="112">
        <v>511700</v>
      </c>
      <c r="B3475" s="113" t="s">
        <v>158</v>
      </c>
      <c r="C3475" s="114">
        <v>100000</v>
      </c>
      <c r="D3475" s="122">
        <v>0</v>
      </c>
    </row>
    <row r="3476" spans="1:4" s="119" customFormat="1" x14ac:dyDescent="0.2">
      <c r="A3476" s="110">
        <v>516000</v>
      </c>
      <c r="B3476" s="115" t="s">
        <v>162</v>
      </c>
      <c r="C3476" s="109">
        <f t="shared" ref="C3476:D3476" si="744">C3477</f>
        <v>6000</v>
      </c>
      <c r="D3476" s="109">
        <f t="shared" si="744"/>
        <v>0</v>
      </c>
    </row>
    <row r="3477" spans="1:4" s="94" customFormat="1" x14ac:dyDescent="0.2">
      <c r="A3477" s="112">
        <v>516100</v>
      </c>
      <c r="B3477" s="113" t="s">
        <v>162</v>
      </c>
      <c r="C3477" s="114">
        <v>6000</v>
      </c>
      <c r="D3477" s="122">
        <v>0</v>
      </c>
    </row>
    <row r="3478" spans="1:4" s="119" customFormat="1" x14ac:dyDescent="0.2">
      <c r="A3478" s="110">
        <v>630000</v>
      </c>
      <c r="B3478" s="115" t="s">
        <v>190</v>
      </c>
      <c r="C3478" s="109">
        <f>C3479+0</f>
        <v>25400</v>
      </c>
      <c r="D3478" s="109">
        <f>D3479+0</f>
        <v>0</v>
      </c>
    </row>
    <row r="3479" spans="1:4" s="119" customFormat="1" x14ac:dyDescent="0.2">
      <c r="A3479" s="110">
        <v>638000</v>
      </c>
      <c r="B3479" s="115" t="s">
        <v>126</v>
      </c>
      <c r="C3479" s="109">
        <f t="shared" ref="C3479:D3479" si="745">C3480</f>
        <v>25400</v>
      </c>
      <c r="D3479" s="109">
        <f t="shared" si="745"/>
        <v>0</v>
      </c>
    </row>
    <row r="3480" spans="1:4" s="94" customFormat="1" x14ac:dyDescent="0.2">
      <c r="A3480" s="112">
        <v>638100</v>
      </c>
      <c r="B3480" s="113" t="s">
        <v>195</v>
      </c>
      <c r="C3480" s="114">
        <v>25400</v>
      </c>
      <c r="D3480" s="122">
        <v>0</v>
      </c>
    </row>
    <row r="3481" spans="1:4" s="94" customFormat="1" x14ac:dyDescent="0.2">
      <c r="A3481" s="153"/>
      <c r="B3481" s="147" t="s">
        <v>229</v>
      </c>
      <c r="C3481" s="151">
        <f>C3436+C3466+C3472+C3478</f>
        <v>11738900</v>
      </c>
      <c r="D3481" s="151">
        <f>D3436+D3466+D3472+D3478</f>
        <v>0</v>
      </c>
    </row>
    <row r="3482" spans="1:4" s="94" customFormat="1" x14ac:dyDescent="0.2">
      <c r="A3482" s="112"/>
      <c r="B3482" s="113"/>
      <c r="C3482" s="114"/>
      <c r="D3482" s="114"/>
    </row>
    <row r="3483" spans="1:4" s="94" customFormat="1" x14ac:dyDescent="0.2">
      <c r="A3483" s="107"/>
      <c r="B3483" s="108"/>
      <c r="C3483" s="114"/>
      <c r="D3483" s="114"/>
    </row>
    <row r="3484" spans="1:4" s="94" customFormat="1" x14ac:dyDescent="0.2">
      <c r="A3484" s="112" t="s">
        <v>666</v>
      </c>
      <c r="B3484" s="115"/>
      <c r="C3484" s="114"/>
      <c r="D3484" s="114"/>
    </row>
    <row r="3485" spans="1:4" s="94" customFormat="1" x14ac:dyDescent="0.2">
      <c r="A3485" s="112" t="s">
        <v>244</v>
      </c>
      <c r="B3485" s="115"/>
      <c r="C3485" s="114"/>
      <c r="D3485" s="114"/>
    </row>
    <row r="3486" spans="1:4" s="94" customFormat="1" x14ac:dyDescent="0.2">
      <c r="A3486" s="112" t="s">
        <v>369</v>
      </c>
      <c r="B3486" s="115"/>
      <c r="C3486" s="114"/>
      <c r="D3486" s="114"/>
    </row>
    <row r="3487" spans="1:4" s="94" customFormat="1" x14ac:dyDescent="0.2">
      <c r="A3487" s="112" t="s">
        <v>529</v>
      </c>
      <c r="B3487" s="115"/>
      <c r="C3487" s="114"/>
      <c r="D3487" s="114"/>
    </row>
    <row r="3488" spans="1:4" s="94" customFormat="1" x14ac:dyDescent="0.2">
      <c r="A3488" s="112"/>
      <c r="B3488" s="143"/>
      <c r="C3488" s="131"/>
      <c r="D3488" s="131"/>
    </row>
    <row r="3489" spans="1:4" s="94" customFormat="1" x14ac:dyDescent="0.2">
      <c r="A3489" s="110">
        <v>410000</v>
      </c>
      <c r="B3489" s="111" t="s">
        <v>87</v>
      </c>
      <c r="C3489" s="109">
        <f>C3490+C3495+C3507+C3512+0+C3517</f>
        <v>6550500</v>
      </c>
      <c r="D3489" s="109">
        <f>D3490+D3495+D3507+D3512+0+D3517</f>
        <v>0</v>
      </c>
    </row>
    <row r="3490" spans="1:4" s="94" customFormat="1" x14ac:dyDescent="0.2">
      <c r="A3490" s="110">
        <v>411000</v>
      </c>
      <c r="B3490" s="111" t="s">
        <v>200</v>
      </c>
      <c r="C3490" s="109">
        <f t="shared" ref="C3490" si="746">SUM(C3491:C3494)</f>
        <v>2086300</v>
      </c>
      <c r="D3490" s="109">
        <f t="shared" ref="D3490" si="747">SUM(D3491:D3494)</f>
        <v>0</v>
      </c>
    </row>
    <row r="3491" spans="1:4" s="94" customFormat="1" x14ac:dyDescent="0.2">
      <c r="A3491" s="112">
        <v>411100</v>
      </c>
      <c r="B3491" s="113" t="s">
        <v>88</v>
      </c>
      <c r="C3491" s="114">
        <v>1950000</v>
      </c>
      <c r="D3491" s="122">
        <v>0</v>
      </c>
    </row>
    <row r="3492" spans="1:4" s="94" customFormat="1" ht="40.5" x14ac:dyDescent="0.2">
      <c r="A3492" s="112">
        <v>411200</v>
      </c>
      <c r="B3492" s="113" t="s">
        <v>213</v>
      </c>
      <c r="C3492" s="114">
        <v>45000</v>
      </c>
      <c r="D3492" s="122">
        <v>0</v>
      </c>
    </row>
    <row r="3493" spans="1:4" s="94" customFormat="1" ht="40.5" x14ac:dyDescent="0.2">
      <c r="A3493" s="112">
        <v>411300</v>
      </c>
      <c r="B3493" s="113" t="s">
        <v>89</v>
      </c>
      <c r="C3493" s="114">
        <v>76800</v>
      </c>
      <c r="D3493" s="122">
        <v>0</v>
      </c>
    </row>
    <row r="3494" spans="1:4" s="94" customFormat="1" x14ac:dyDescent="0.2">
      <c r="A3494" s="112">
        <v>411400</v>
      </c>
      <c r="B3494" s="113" t="s">
        <v>90</v>
      </c>
      <c r="C3494" s="114">
        <v>14500</v>
      </c>
      <c r="D3494" s="122">
        <v>0</v>
      </c>
    </row>
    <row r="3495" spans="1:4" s="94" customFormat="1" x14ac:dyDescent="0.2">
      <c r="A3495" s="110">
        <v>412000</v>
      </c>
      <c r="B3495" s="115" t="s">
        <v>205</v>
      </c>
      <c r="C3495" s="109">
        <f t="shared" ref="C3495" si="748">SUM(C3496:C3506)</f>
        <v>474200</v>
      </c>
      <c r="D3495" s="109">
        <f t="shared" ref="D3495" si="749">SUM(D3496:D3506)</f>
        <v>0</v>
      </c>
    </row>
    <row r="3496" spans="1:4" s="94" customFormat="1" ht="40.5" x14ac:dyDescent="0.2">
      <c r="A3496" s="112">
        <v>412200</v>
      </c>
      <c r="B3496" s="113" t="s">
        <v>214</v>
      </c>
      <c r="C3496" s="114">
        <v>165000</v>
      </c>
      <c r="D3496" s="122">
        <v>0</v>
      </c>
    </row>
    <row r="3497" spans="1:4" s="94" customFormat="1" x14ac:dyDescent="0.2">
      <c r="A3497" s="112">
        <v>412300</v>
      </c>
      <c r="B3497" s="113" t="s">
        <v>92</v>
      </c>
      <c r="C3497" s="114">
        <v>13700</v>
      </c>
      <c r="D3497" s="122">
        <v>0</v>
      </c>
    </row>
    <row r="3498" spans="1:4" s="94" customFormat="1" x14ac:dyDescent="0.2">
      <c r="A3498" s="112">
        <v>412500</v>
      </c>
      <c r="B3498" s="113" t="s">
        <v>94</v>
      </c>
      <c r="C3498" s="114">
        <v>10000</v>
      </c>
      <c r="D3498" s="122">
        <v>0</v>
      </c>
    </row>
    <row r="3499" spans="1:4" s="94" customFormat="1" x14ac:dyDescent="0.2">
      <c r="A3499" s="112">
        <v>412600</v>
      </c>
      <c r="B3499" s="113" t="s">
        <v>215</v>
      </c>
      <c r="C3499" s="114">
        <v>30000</v>
      </c>
      <c r="D3499" s="122">
        <v>0</v>
      </c>
    </row>
    <row r="3500" spans="1:4" s="94" customFormat="1" x14ac:dyDescent="0.2">
      <c r="A3500" s="112">
        <v>412700</v>
      </c>
      <c r="B3500" s="113" t="s">
        <v>202</v>
      </c>
      <c r="C3500" s="114">
        <v>29000</v>
      </c>
      <c r="D3500" s="122">
        <v>0</v>
      </c>
    </row>
    <row r="3501" spans="1:4" s="94" customFormat="1" x14ac:dyDescent="0.2">
      <c r="A3501" s="112">
        <v>412900</v>
      </c>
      <c r="B3501" s="117" t="s">
        <v>530</v>
      </c>
      <c r="C3501" s="114">
        <v>2000</v>
      </c>
      <c r="D3501" s="122">
        <v>0</v>
      </c>
    </row>
    <row r="3502" spans="1:4" s="94" customFormat="1" x14ac:dyDescent="0.2">
      <c r="A3502" s="112">
        <v>412900</v>
      </c>
      <c r="B3502" s="117" t="s">
        <v>295</v>
      </c>
      <c r="C3502" s="114">
        <v>210000</v>
      </c>
      <c r="D3502" s="122">
        <v>0</v>
      </c>
    </row>
    <row r="3503" spans="1:4" s="94" customFormat="1" x14ac:dyDescent="0.2">
      <c r="A3503" s="112">
        <v>412900</v>
      </c>
      <c r="B3503" s="117" t="s">
        <v>313</v>
      </c>
      <c r="C3503" s="114">
        <v>3999.9999999999995</v>
      </c>
      <c r="D3503" s="122">
        <v>0</v>
      </c>
    </row>
    <row r="3504" spans="1:4" s="94" customFormat="1" x14ac:dyDescent="0.2">
      <c r="A3504" s="112">
        <v>412900</v>
      </c>
      <c r="B3504" s="117" t="s">
        <v>314</v>
      </c>
      <c r="C3504" s="114">
        <v>2000</v>
      </c>
      <c r="D3504" s="122">
        <v>0</v>
      </c>
    </row>
    <row r="3505" spans="1:4" s="94" customFormat="1" x14ac:dyDescent="0.2">
      <c r="A3505" s="112">
        <v>412900</v>
      </c>
      <c r="B3505" s="117" t="s">
        <v>315</v>
      </c>
      <c r="C3505" s="114">
        <v>4500</v>
      </c>
      <c r="D3505" s="122">
        <v>0</v>
      </c>
    </row>
    <row r="3506" spans="1:4" s="94" customFormat="1" x14ac:dyDescent="0.2">
      <c r="A3506" s="112">
        <v>412900</v>
      </c>
      <c r="B3506" s="113" t="s">
        <v>297</v>
      </c>
      <c r="C3506" s="114">
        <v>4000</v>
      </c>
      <c r="D3506" s="122">
        <v>0</v>
      </c>
    </row>
    <row r="3507" spans="1:4" s="150" customFormat="1" x14ac:dyDescent="0.2">
      <c r="A3507" s="110">
        <v>415000</v>
      </c>
      <c r="B3507" s="115" t="s">
        <v>50</v>
      </c>
      <c r="C3507" s="109">
        <f>SUM(C3508:C3511)</f>
        <v>1480000</v>
      </c>
      <c r="D3507" s="109">
        <f>SUM(D3508:D3511)</f>
        <v>0</v>
      </c>
    </row>
    <row r="3508" spans="1:4" s="94" customFormat="1" x14ac:dyDescent="0.2">
      <c r="A3508" s="120">
        <v>415200</v>
      </c>
      <c r="B3508" s="113" t="s">
        <v>504</v>
      </c>
      <c r="C3508" s="114">
        <v>1000000</v>
      </c>
      <c r="D3508" s="122">
        <v>0</v>
      </c>
    </row>
    <row r="3509" spans="1:4" s="94" customFormat="1" x14ac:dyDescent="0.2">
      <c r="A3509" s="120">
        <v>415200</v>
      </c>
      <c r="B3509" s="113" t="s">
        <v>421</v>
      </c>
      <c r="C3509" s="114">
        <v>80000</v>
      </c>
      <c r="D3509" s="122">
        <v>0</v>
      </c>
    </row>
    <row r="3510" spans="1:4" s="94" customFormat="1" x14ac:dyDescent="0.2">
      <c r="A3510" s="120">
        <v>415200</v>
      </c>
      <c r="B3510" s="113" t="s">
        <v>303</v>
      </c>
      <c r="C3510" s="114">
        <v>150000</v>
      </c>
      <c r="D3510" s="122">
        <v>0</v>
      </c>
    </row>
    <row r="3511" spans="1:4" s="94" customFormat="1" x14ac:dyDescent="0.2">
      <c r="A3511" s="120">
        <v>415200</v>
      </c>
      <c r="B3511" s="113" t="s">
        <v>422</v>
      </c>
      <c r="C3511" s="114">
        <v>250000</v>
      </c>
      <c r="D3511" s="122">
        <v>0</v>
      </c>
    </row>
    <row r="3512" spans="1:4" s="119" customFormat="1" x14ac:dyDescent="0.2">
      <c r="A3512" s="110">
        <v>416000</v>
      </c>
      <c r="B3512" s="115" t="s">
        <v>207</v>
      </c>
      <c r="C3512" s="109">
        <f>SUM(C3513:C3516)</f>
        <v>2510000</v>
      </c>
      <c r="D3512" s="109">
        <f>SUM(D3513:D3516)</f>
        <v>0</v>
      </c>
    </row>
    <row r="3513" spans="1:4" s="94" customFormat="1" x14ac:dyDescent="0.2">
      <c r="A3513" s="120">
        <v>416100</v>
      </c>
      <c r="B3513" s="113" t="s">
        <v>270</v>
      </c>
      <c r="C3513" s="114">
        <v>160000</v>
      </c>
      <c r="D3513" s="122">
        <v>0</v>
      </c>
    </row>
    <row r="3514" spans="1:4" s="94" customFormat="1" x14ac:dyDescent="0.2">
      <c r="A3514" s="120">
        <v>416100</v>
      </c>
      <c r="B3514" s="113" t="s">
        <v>304</v>
      </c>
      <c r="C3514" s="114">
        <v>65000</v>
      </c>
      <c r="D3514" s="122">
        <v>0</v>
      </c>
    </row>
    <row r="3515" spans="1:4" s="94" customFormat="1" x14ac:dyDescent="0.2">
      <c r="A3515" s="112">
        <v>416100</v>
      </c>
      <c r="B3515" s="113" t="s">
        <v>245</v>
      </c>
      <c r="C3515" s="114">
        <v>2130000</v>
      </c>
      <c r="D3515" s="122">
        <v>0</v>
      </c>
    </row>
    <row r="3516" spans="1:4" s="94" customFormat="1" x14ac:dyDescent="0.2">
      <c r="A3516" s="112">
        <v>416100</v>
      </c>
      <c r="B3516" s="113" t="s">
        <v>271</v>
      </c>
      <c r="C3516" s="114">
        <v>155000</v>
      </c>
      <c r="D3516" s="122">
        <v>0</v>
      </c>
    </row>
    <row r="3517" spans="1:4" s="119" customFormat="1" x14ac:dyDescent="0.2">
      <c r="A3517" s="110">
        <v>419000</v>
      </c>
      <c r="B3517" s="115" t="s">
        <v>210</v>
      </c>
      <c r="C3517" s="109">
        <f>C3518</f>
        <v>0</v>
      </c>
      <c r="D3517" s="109">
        <f t="shared" ref="D3517" si="750">D3518</f>
        <v>0</v>
      </c>
    </row>
    <row r="3518" spans="1:4" s="94" customFormat="1" x14ac:dyDescent="0.2">
      <c r="A3518" s="112">
        <v>419100</v>
      </c>
      <c r="B3518" s="113" t="s">
        <v>210</v>
      </c>
      <c r="C3518" s="114">
        <v>0</v>
      </c>
      <c r="D3518" s="122">
        <v>0</v>
      </c>
    </row>
    <row r="3519" spans="1:4" s="150" customFormat="1" x14ac:dyDescent="0.2">
      <c r="A3519" s="110">
        <v>480000</v>
      </c>
      <c r="B3519" s="115" t="s">
        <v>147</v>
      </c>
      <c r="C3519" s="109">
        <f t="shared" ref="C3519:D3519" si="751">C3520</f>
        <v>9620000</v>
      </c>
      <c r="D3519" s="109">
        <f t="shared" si="751"/>
        <v>0</v>
      </c>
    </row>
    <row r="3520" spans="1:4" s="150" customFormat="1" x14ac:dyDescent="0.2">
      <c r="A3520" s="110">
        <v>488000</v>
      </c>
      <c r="B3520" s="115" t="s">
        <v>103</v>
      </c>
      <c r="C3520" s="109">
        <f>SUM(C3521:C3527)</f>
        <v>9620000</v>
      </c>
      <c r="D3520" s="109">
        <f>SUM(D3521:D3527)</f>
        <v>0</v>
      </c>
    </row>
    <row r="3521" spans="1:4" s="94" customFormat="1" x14ac:dyDescent="0.2">
      <c r="A3521" s="112">
        <v>488100</v>
      </c>
      <c r="B3521" s="113" t="s">
        <v>423</v>
      </c>
      <c r="C3521" s="114">
        <v>620000</v>
      </c>
      <c r="D3521" s="122">
        <v>0</v>
      </c>
    </row>
    <row r="3522" spans="1:4" s="94" customFormat="1" x14ac:dyDescent="0.2">
      <c r="A3522" s="112">
        <v>488100</v>
      </c>
      <c r="B3522" s="113" t="s">
        <v>667</v>
      </c>
      <c r="C3522" s="114">
        <v>2900000</v>
      </c>
      <c r="D3522" s="122">
        <v>0</v>
      </c>
    </row>
    <row r="3523" spans="1:4" s="94" customFormat="1" x14ac:dyDescent="0.2">
      <c r="A3523" s="112">
        <v>488100</v>
      </c>
      <c r="B3523" s="113" t="s">
        <v>668</v>
      </c>
      <c r="C3523" s="114">
        <v>600000</v>
      </c>
      <c r="D3523" s="122">
        <v>0</v>
      </c>
    </row>
    <row r="3524" spans="1:4" s="94" customFormat="1" x14ac:dyDescent="0.2">
      <c r="A3524" s="112">
        <v>488100</v>
      </c>
      <c r="B3524" s="113" t="s">
        <v>424</v>
      </c>
      <c r="C3524" s="114">
        <v>550000</v>
      </c>
      <c r="D3524" s="122">
        <v>0</v>
      </c>
    </row>
    <row r="3525" spans="1:4" s="94" customFormat="1" x14ac:dyDescent="0.2">
      <c r="A3525" s="112">
        <v>488100</v>
      </c>
      <c r="B3525" s="113" t="s">
        <v>669</v>
      </c>
      <c r="C3525" s="114">
        <v>4500000</v>
      </c>
      <c r="D3525" s="122">
        <v>0</v>
      </c>
    </row>
    <row r="3526" spans="1:4" s="94" customFormat="1" x14ac:dyDescent="0.2">
      <c r="A3526" s="120">
        <v>488100</v>
      </c>
      <c r="B3526" s="113" t="s">
        <v>670</v>
      </c>
      <c r="C3526" s="114">
        <v>200000</v>
      </c>
      <c r="D3526" s="122">
        <v>0</v>
      </c>
    </row>
    <row r="3527" spans="1:4" s="94" customFormat="1" x14ac:dyDescent="0.2">
      <c r="A3527" s="112">
        <v>488100</v>
      </c>
      <c r="B3527" s="113" t="s">
        <v>505</v>
      </c>
      <c r="C3527" s="114">
        <v>250000</v>
      </c>
      <c r="D3527" s="122">
        <v>0</v>
      </c>
    </row>
    <row r="3528" spans="1:4" s="94" customFormat="1" x14ac:dyDescent="0.2">
      <c r="A3528" s="110">
        <v>510000</v>
      </c>
      <c r="B3528" s="115" t="s">
        <v>151</v>
      </c>
      <c r="C3528" s="109">
        <f t="shared" ref="C3528" si="752">C3529+C3534+C3532</f>
        <v>250000</v>
      </c>
      <c r="D3528" s="109">
        <f t="shared" ref="D3528" si="753">D3529+D3534+D3532</f>
        <v>0</v>
      </c>
    </row>
    <row r="3529" spans="1:4" s="94" customFormat="1" x14ac:dyDescent="0.2">
      <c r="A3529" s="110">
        <v>511000</v>
      </c>
      <c r="B3529" s="115" t="s">
        <v>152</v>
      </c>
      <c r="C3529" s="109">
        <f>SUM(C3530:C3531)</f>
        <v>220000</v>
      </c>
      <c r="D3529" s="109">
        <f t="shared" ref="D3529" si="754">SUM(D3530:D3531)</f>
        <v>0</v>
      </c>
    </row>
    <row r="3530" spans="1:4" s="94" customFormat="1" x14ac:dyDescent="0.2">
      <c r="A3530" s="112">
        <v>511300</v>
      </c>
      <c r="B3530" s="113" t="s">
        <v>155</v>
      </c>
      <c r="C3530" s="114">
        <v>20000</v>
      </c>
      <c r="D3530" s="122">
        <v>0</v>
      </c>
    </row>
    <row r="3531" spans="1:4" s="94" customFormat="1" x14ac:dyDescent="0.2">
      <c r="A3531" s="112">
        <v>511700</v>
      </c>
      <c r="B3531" s="113" t="s">
        <v>158</v>
      </c>
      <c r="C3531" s="114">
        <v>200000</v>
      </c>
      <c r="D3531" s="122">
        <v>0</v>
      </c>
    </row>
    <row r="3532" spans="1:4" s="119" customFormat="1" x14ac:dyDescent="0.2">
      <c r="A3532" s="110">
        <v>513000</v>
      </c>
      <c r="B3532" s="115" t="s">
        <v>160</v>
      </c>
      <c r="C3532" s="109">
        <f t="shared" ref="C3532:D3532" si="755">C3533</f>
        <v>20000</v>
      </c>
      <c r="D3532" s="109">
        <f t="shared" si="755"/>
        <v>0</v>
      </c>
    </row>
    <row r="3533" spans="1:4" s="94" customFormat="1" x14ac:dyDescent="0.2">
      <c r="A3533" s="112">
        <v>513700</v>
      </c>
      <c r="B3533" s="113" t="s">
        <v>318</v>
      </c>
      <c r="C3533" s="114">
        <v>20000</v>
      </c>
      <c r="D3533" s="122">
        <v>0</v>
      </c>
    </row>
    <row r="3534" spans="1:4" s="119" customFormat="1" x14ac:dyDescent="0.2">
      <c r="A3534" s="110">
        <v>516000</v>
      </c>
      <c r="B3534" s="115" t="s">
        <v>162</v>
      </c>
      <c r="C3534" s="161">
        <f t="shared" ref="C3534:D3534" si="756">C3535</f>
        <v>10000</v>
      </c>
      <c r="D3534" s="161">
        <f t="shared" si="756"/>
        <v>0</v>
      </c>
    </row>
    <row r="3535" spans="1:4" s="94" customFormat="1" x14ac:dyDescent="0.2">
      <c r="A3535" s="112">
        <v>516100</v>
      </c>
      <c r="B3535" s="113" t="s">
        <v>162</v>
      </c>
      <c r="C3535" s="114">
        <v>10000</v>
      </c>
      <c r="D3535" s="122">
        <v>0</v>
      </c>
    </row>
    <row r="3536" spans="1:4" s="119" customFormat="1" x14ac:dyDescent="0.2">
      <c r="A3536" s="110">
        <v>610000</v>
      </c>
      <c r="B3536" s="115" t="s">
        <v>170</v>
      </c>
      <c r="C3536" s="109">
        <f t="shared" ref="C3536:D3537" si="757">C3537</f>
        <v>0</v>
      </c>
      <c r="D3536" s="109">
        <f t="shared" si="757"/>
        <v>0</v>
      </c>
    </row>
    <row r="3537" spans="1:4" s="119" customFormat="1" x14ac:dyDescent="0.2">
      <c r="A3537" s="110">
        <v>611000</v>
      </c>
      <c r="B3537" s="115" t="s">
        <v>114</v>
      </c>
      <c r="C3537" s="109">
        <f t="shared" si="757"/>
        <v>0</v>
      </c>
      <c r="D3537" s="109">
        <f t="shared" si="757"/>
        <v>0</v>
      </c>
    </row>
    <row r="3538" spans="1:4" s="94" customFormat="1" x14ac:dyDescent="0.2">
      <c r="A3538" s="112">
        <v>611200</v>
      </c>
      <c r="B3538" s="113" t="s">
        <v>223</v>
      </c>
      <c r="C3538" s="114">
        <v>0</v>
      </c>
      <c r="D3538" s="122">
        <v>0</v>
      </c>
    </row>
    <row r="3539" spans="1:4" s="119" customFormat="1" x14ac:dyDescent="0.2">
      <c r="A3539" s="110">
        <v>630000</v>
      </c>
      <c r="B3539" s="115" t="s">
        <v>190</v>
      </c>
      <c r="C3539" s="109">
        <f>0+C3540</f>
        <v>59200</v>
      </c>
      <c r="D3539" s="109">
        <f>0+D3540</f>
        <v>0</v>
      </c>
    </row>
    <row r="3540" spans="1:4" s="119" customFormat="1" x14ac:dyDescent="0.2">
      <c r="A3540" s="110">
        <v>638000</v>
      </c>
      <c r="B3540" s="115" t="s">
        <v>126</v>
      </c>
      <c r="C3540" s="109">
        <f t="shared" ref="C3540:D3540" si="758">C3541</f>
        <v>59200</v>
      </c>
      <c r="D3540" s="109">
        <f t="shared" si="758"/>
        <v>0</v>
      </c>
    </row>
    <row r="3541" spans="1:4" s="94" customFormat="1" x14ac:dyDescent="0.2">
      <c r="A3541" s="112">
        <v>638100</v>
      </c>
      <c r="B3541" s="113" t="s">
        <v>195</v>
      </c>
      <c r="C3541" s="114">
        <v>59200</v>
      </c>
      <c r="D3541" s="122">
        <v>0</v>
      </c>
    </row>
    <row r="3542" spans="1:4" s="119" customFormat="1" ht="40.5" x14ac:dyDescent="0.2">
      <c r="A3542" s="156"/>
      <c r="B3542" s="115" t="s">
        <v>671</v>
      </c>
      <c r="C3542" s="109">
        <f>C3489+C3519+C3528+C3539+C3536</f>
        <v>16479700</v>
      </c>
      <c r="D3542" s="109">
        <f>D3489+D3519+D3528+D3539+D3536</f>
        <v>0</v>
      </c>
    </row>
    <row r="3543" spans="1:4" s="94" customFormat="1" x14ac:dyDescent="0.2">
      <c r="A3543" s="156"/>
      <c r="B3543" s="115"/>
      <c r="C3543" s="114"/>
      <c r="D3543" s="114"/>
    </row>
    <row r="3544" spans="1:4" s="94" customFormat="1" x14ac:dyDescent="0.2">
      <c r="A3544" s="112" t="s">
        <v>672</v>
      </c>
      <c r="B3544" s="115"/>
      <c r="C3544" s="114"/>
      <c r="D3544" s="114"/>
    </row>
    <row r="3545" spans="1:4" s="94" customFormat="1" x14ac:dyDescent="0.2">
      <c r="A3545" s="112" t="s">
        <v>244</v>
      </c>
      <c r="B3545" s="115"/>
      <c r="C3545" s="114"/>
      <c r="D3545" s="114"/>
    </row>
    <row r="3546" spans="1:4" s="94" customFormat="1" x14ac:dyDescent="0.2">
      <c r="A3546" s="112" t="s">
        <v>369</v>
      </c>
      <c r="B3546" s="115"/>
      <c r="C3546" s="114"/>
      <c r="D3546" s="114"/>
    </row>
    <row r="3547" spans="1:4" s="94" customFormat="1" x14ac:dyDescent="0.2">
      <c r="A3547" s="112" t="s">
        <v>605</v>
      </c>
      <c r="B3547" s="115"/>
      <c r="C3547" s="114"/>
      <c r="D3547" s="114"/>
    </row>
    <row r="3548" spans="1:4" s="94" customFormat="1" x14ac:dyDescent="0.2">
      <c r="A3548" s="112"/>
      <c r="B3548" s="115"/>
      <c r="C3548" s="114"/>
      <c r="D3548" s="114"/>
    </row>
    <row r="3549" spans="1:4" s="119" customFormat="1" x14ac:dyDescent="0.2">
      <c r="A3549" s="110">
        <v>410000</v>
      </c>
      <c r="B3549" s="111" t="s">
        <v>87</v>
      </c>
      <c r="C3549" s="109">
        <f>C3550+C3553</f>
        <v>770000</v>
      </c>
      <c r="D3549" s="109">
        <f>D3550+D3553</f>
        <v>0</v>
      </c>
    </row>
    <row r="3550" spans="1:4" s="119" customFormat="1" x14ac:dyDescent="0.2">
      <c r="A3550" s="110">
        <v>412000</v>
      </c>
      <c r="B3550" s="115" t="s">
        <v>205</v>
      </c>
      <c r="C3550" s="109">
        <f>SUM(C3551:C3552)</f>
        <v>19999.999999999996</v>
      </c>
      <c r="D3550" s="109">
        <f>SUM(D3551:D3552)</f>
        <v>0</v>
      </c>
    </row>
    <row r="3551" spans="1:4" s="94" customFormat="1" x14ac:dyDescent="0.2">
      <c r="A3551" s="112">
        <v>412700</v>
      </c>
      <c r="B3551" s="113" t="s">
        <v>202</v>
      </c>
      <c r="C3551" s="114">
        <v>3999.9999999999995</v>
      </c>
      <c r="D3551" s="122">
        <v>0</v>
      </c>
    </row>
    <row r="3552" spans="1:4" s="94" customFormat="1" x14ac:dyDescent="0.2">
      <c r="A3552" s="112">
        <v>412900</v>
      </c>
      <c r="B3552" s="113" t="s">
        <v>295</v>
      </c>
      <c r="C3552" s="114">
        <v>15999.999999999998</v>
      </c>
      <c r="D3552" s="122">
        <v>0</v>
      </c>
    </row>
    <row r="3553" spans="1:4" s="119" customFormat="1" x14ac:dyDescent="0.2">
      <c r="A3553" s="110">
        <v>416000</v>
      </c>
      <c r="B3553" s="115" t="s">
        <v>207</v>
      </c>
      <c r="C3553" s="109">
        <f t="shared" ref="C3553:D3553" si="759">C3554</f>
        <v>750000</v>
      </c>
      <c r="D3553" s="109">
        <f t="shared" si="759"/>
        <v>0</v>
      </c>
    </row>
    <row r="3554" spans="1:4" s="94" customFormat="1" x14ac:dyDescent="0.2">
      <c r="A3554" s="112">
        <v>416100</v>
      </c>
      <c r="B3554" s="113" t="s">
        <v>425</v>
      </c>
      <c r="C3554" s="114">
        <v>750000</v>
      </c>
      <c r="D3554" s="122">
        <v>0</v>
      </c>
    </row>
    <row r="3555" spans="1:4" s="119" customFormat="1" x14ac:dyDescent="0.2">
      <c r="A3555" s="110"/>
      <c r="B3555" s="115" t="s">
        <v>272</v>
      </c>
      <c r="C3555" s="109">
        <f>C3549</f>
        <v>770000</v>
      </c>
      <c r="D3555" s="109">
        <f>D3549</f>
        <v>0</v>
      </c>
    </row>
    <row r="3556" spans="1:4" s="94" customFormat="1" x14ac:dyDescent="0.2">
      <c r="A3556" s="153"/>
      <c r="B3556" s="147" t="s">
        <v>229</v>
      </c>
      <c r="C3556" s="151">
        <f>C3542+C3555</f>
        <v>17249700</v>
      </c>
      <c r="D3556" s="151">
        <f>D3542+D3555</f>
        <v>0</v>
      </c>
    </row>
    <row r="3557" spans="1:4" s="94" customFormat="1" x14ac:dyDescent="0.2">
      <c r="A3557" s="130"/>
      <c r="B3557" s="108"/>
      <c r="C3557" s="131"/>
      <c r="D3557" s="131"/>
    </row>
    <row r="3558" spans="1:4" s="94" customFormat="1" x14ac:dyDescent="0.2">
      <c r="A3558" s="130"/>
      <c r="B3558" s="108"/>
      <c r="C3558" s="131"/>
      <c r="D3558" s="131"/>
    </row>
    <row r="3559" spans="1:4" s="94" customFormat="1" x14ac:dyDescent="0.2">
      <c r="A3559" s="112" t="s">
        <v>673</v>
      </c>
      <c r="B3559" s="115"/>
      <c r="C3559" s="131"/>
      <c r="D3559" s="131"/>
    </row>
    <row r="3560" spans="1:4" s="94" customFormat="1" x14ac:dyDescent="0.2">
      <c r="A3560" s="112" t="s">
        <v>244</v>
      </c>
      <c r="B3560" s="115"/>
      <c r="C3560" s="131"/>
      <c r="D3560" s="131"/>
    </row>
    <row r="3561" spans="1:4" s="94" customFormat="1" x14ac:dyDescent="0.2">
      <c r="A3561" s="112" t="s">
        <v>377</v>
      </c>
      <c r="B3561" s="115"/>
      <c r="C3561" s="131"/>
      <c r="D3561" s="131"/>
    </row>
    <row r="3562" spans="1:4" s="94" customFormat="1" x14ac:dyDescent="0.2">
      <c r="A3562" s="112" t="s">
        <v>674</v>
      </c>
      <c r="B3562" s="115"/>
      <c r="C3562" s="131"/>
      <c r="D3562" s="131"/>
    </row>
    <row r="3563" spans="1:4" s="94" customFormat="1" x14ac:dyDescent="0.2">
      <c r="A3563" s="112"/>
      <c r="B3563" s="143"/>
      <c r="C3563" s="131"/>
      <c r="D3563" s="131"/>
    </row>
    <row r="3564" spans="1:4" s="119" customFormat="1" x14ac:dyDescent="0.2">
      <c r="A3564" s="110">
        <v>410000</v>
      </c>
      <c r="B3564" s="111" t="s">
        <v>87</v>
      </c>
      <c r="C3564" s="109">
        <f>C3565+C3570+C3582+C3584+C3589+C3586</f>
        <v>59066200</v>
      </c>
      <c r="D3564" s="109">
        <f>D3565+D3570+D3582+D3584+D3589+D3586</f>
        <v>12677900</v>
      </c>
    </row>
    <row r="3565" spans="1:4" s="119" customFormat="1" x14ac:dyDescent="0.2">
      <c r="A3565" s="110">
        <v>411000</v>
      </c>
      <c r="B3565" s="111" t="s">
        <v>200</v>
      </c>
      <c r="C3565" s="109">
        <f t="shared" ref="C3565" si="760">SUM(C3566:C3569)</f>
        <v>55767200</v>
      </c>
      <c r="D3565" s="109">
        <f t="shared" ref="D3565" si="761">SUM(D3566:D3569)</f>
        <v>3118600</v>
      </c>
    </row>
    <row r="3566" spans="1:4" s="94" customFormat="1" x14ac:dyDescent="0.2">
      <c r="A3566" s="112">
        <v>411100</v>
      </c>
      <c r="B3566" s="113" t="s">
        <v>88</v>
      </c>
      <c r="C3566" s="114">
        <v>54366600</v>
      </c>
      <c r="D3566" s="114">
        <v>2159800</v>
      </c>
    </row>
    <row r="3567" spans="1:4" s="94" customFormat="1" ht="40.5" x14ac:dyDescent="0.2">
      <c r="A3567" s="112">
        <v>411200</v>
      </c>
      <c r="B3567" s="113" t="s">
        <v>213</v>
      </c>
      <c r="C3567" s="114">
        <v>650000</v>
      </c>
      <c r="D3567" s="114">
        <v>674400</v>
      </c>
    </row>
    <row r="3568" spans="1:4" s="94" customFormat="1" ht="40.5" x14ac:dyDescent="0.2">
      <c r="A3568" s="112">
        <v>411300</v>
      </c>
      <c r="B3568" s="113" t="s">
        <v>89</v>
      </c>
      <c r="C3568" s="114">
        <v>490600</v>
      </c>
      <c r="D3568" s="114">
        <v>58400</v>
      </c>
    </row>
    <row r="3569" spans="1:4" s="94" customFormat="1" x14ac:dyDescent="0.2">
      <c r="A3569" s="112">
        <v>411400</v>
      </c>
      <c r="B3569" s="113" t="s">
        <v>90</v>
      </c>
      <c r="C3569" s="114">
        <v>260000</v>
      </c>
      <c r="D3569" s="114">
        <v>226000</v>
      </c>
    </row>
    <row r="3570" spans="1:4" s="119" customFormat="1" x14ac:dyDescent="0.2">
      <c r="A3570" s="110">
        <v>412000</v>
      </c>
      <c r="B3570" s="115" t="s">
        <v>205</v>
      </c>
      <c r="C3570" s="109">
        <f>SUM(C3571:C3581)</f>
        <v>3299000</v>
      </c>
      <c r="D3570" s="109">
        <f>SUM(D3571:D3581)</f>
        <v>8779600</v>
      </c>
    </row>
    <row r="3571" spans="1:4" s="94" customFormat="1" x14ac:dyDescent="0.2">
      <c r="A3571" s="140">
        <v>412100</v>
      </c>
      <c r="B3571" s="113" t="s">
        <v>91</v>
      </c>
      <c r="C3571" s="114">
        <v>0</v>
      </c>
      <c r="D3571" s="114">
        <v>139400</v>
      </c>
    </row>
    <row r="3572" spans="1:4" s="94" customFormat="1" ht="40.5" x14ac:dyDescent="0.2">
      <c r="A3572" s="112">
        <v>412200</v>
      </c>
      <c r="B3572" s="113" t="s">
        <v>214</v>
      </c>
      <c r="C3572" s="114">
        <v>900000</v>
      </c>
      <c r="D3572" s="114">
        <v>1872100</v>
      </c>
    </row>
    <row r="3573" spans="1:4" s="94" customFormat="1" x14ac:dyDescent="0.2">
      <c r="A3573" s="112">
        <v>412300</v>
      </c>
      <c r="B3573" s="113" t="s">
        <v>92</v>
      </c>
      <c r="C3573" s="114">
        <v>25000</v>
      </c>
      <c r="D3573" s="114">
        <v>442000</v>
      </c>
    </row>
    <row r="3574" spans="1:4" s="94" customFormat="1" x14ac:dyDescent="0.2">
      <c r="A3574" s="112">
        <v>412400</v>
      </c>
      <c r="B3574" s="113" t="s">
        <v>93</v>
      </c>
      <c r="C3574" s="114">
        <v>15999.999999999998</v>
      </c>
      <c r="D3574" s="114">
        <v>699800</v>
      </c>
    </row>
    <row r="3575" spans="1:4" s="94" customFormat="1" x14ac:dyDescent="0.2">
      <c r="A3575" s="112">
        <v>412500</v>
      </c>
      <c r="B3575" s="113" t="s">
        <v>94</v>
      </c>
      <c r="C3575" s="114">
        <v>22000</v>
      </c>
      <c r="D3575" s="114">
        <v>487600</v>
      </c>
    </row>
    <row r="3576" spans="1:4" s="94" customFormat="1" x14ac:dyDescent="0.2">
      <c r="A3576" s="112">
        <v>412600</v>
      </c>
      <c r="B3576" s="113" t="s">
        <v>215</v>
      </c>
      <c r="C3576" s="114">
        <v>9000</v>
      </c>
      <c r="D3576" s="114">
        <v>410900</v>
      </c>
    </row>
    <row r="3577" spans="1:4" s="94" customFormat="1" x14ac:dyDescent="0.2">
      <c r="A3577" s="112">
        <v>412700</v>
      </c>
      <c r="B3577" s="113" t="s">
        <v>202</v>
      </c>
      <c r="C3577" s="114">
        <v>42000</v>
      </c>
      <c r="D3577" s="114">
        <v>557800</v>
      </c>
    </row>
    <row r="3578" spans="1:4" s="94" customFormat="1" x14ac:dyDescent="0.2">
      <c r="A3578" s="112">
        <v>412800</v>
      </c>
      <c r="B3578" s="113" t="s">
        <v>216</v>
      </c>
      <c r="C3578" s="114">
        <v>0</v>
      </c>
      <c r="D3578" s="114">
        <v>14600</v>
      </c>
    </row>
    <row r="3579" spans="1:4" s="94" customFormat="1" x14ac:dyDescent="0.2">
      <c r="A3579" s="112">
        <v>412900</v>
      </c>
      <c r="B3579" s="117" t="s">
        <v>295</v>
      </c>
      <c r="C3579" s="114">
        <v>2200000</v>
      </c>
      <c r="D3579" s="122">
        <v>0</v>
      </c>
    </row>
    <row r="3580" spans="1:4" s="94" customFormat="1" x14ac:dyDescent="0.2">
      <c r="A3580" s="112">
        <v>412900</v>
      </c>
      <c r="B3580" s="113" t="s">
        <v>315</v>
      </c>
      <c r="C3580" s="114">
        <v>85000</v>
      </c>
      <c r="D3580" s="122">
        <v>0</v>
      </c>
    </row>
    <row r="3581" spans="1:4" s="94" customFormat="1" x14ac:dyDescent="0.2">
      <c r="A3581" s="112">
        <v>412900</v>
      </c>
      <c r="B3581" s="113" t="s">
        <v>297</v>
      </c>
      <c r="C3581" s="114">
        <v>0</v>
      </c>
      <c r="D3581" s="114">
        <v>4155400</v>
      </c>
    </row>
    <row r="3582" spans="1:4" s="119" customFormat="1" x14ac:dyDescent="0.2">
      <c r="A3582" s="110">
        <v>413000</v>
      </c>
      <c r="B3582" s="115" t="s">
        <v>206</v>
      </c>
      <c r="C3582" s="109">
        <f t="shared" ref="C3582" si="762">C3583</f>
        <v>0</v>
      </c>
      <c r="D3582" s="109">
        <f t="shared" ref="D3582" si="763">D3583</f>
        <v>1000</v>
      </c>
    </row>
    <row r="3583" spans="1:4" s="94" customFormat="1" x14ac:dyDescent="0.2">
      <c r="A3583" s="112">
        <v>413900</v>
      </c>
      <c r="B3583" s="113" t="s">
        <v>99</v>
      </c>
      <c r="C3583" s="114">
        <v>0</v>
      </c>
      <c r="D3583" s="114">
        <v>1000</v>
      </c>
    </row>
    <row r="3584" spans="1:4" s="119" customFormat="1" x14ac:dyDescent="0.2">
      <c r="A3584" s="110">
        <v>415000</v>
      </c>
      <c r="B3584" s="115" t="s">
        <v>50</v>
      </c>
      <c r="C3584" s="109">
        <f t="shared" ref="C3584" si="764">C3585</f>
        <v>0</v>
      </c>
      <c r="D3584" s="109">
        <f t="shared" ref="D3584" si="765">D3585</f>
        <v>605500</v>
      </c>
    </row>
    <row r="3585" spans="1:4" s="94" customFormat="1" x14ac:dyDescent="0.2">
      <c r="A3585" s="112">
        <v>415200</v>
      </c>
      <c r="B3585" s="113" t="s">
        <v>66</v>
      </c>
      <c r="C3585" s="114">
        <v>0</v>
      </c>
      <c r="D3585" s="114">
        <v>605500</v>
      </c>
    </row>
    <row r="3586" spans="1:4" s="119" customFormat="1" ht="40.5" x14ac:dyDescent="0.2">
      <c r="A3586" s="110">
        <v>418000</v>
      </c>
      <c r="B3586" s="115" t="s">
        <v>209</v>
      </c>
      <c r="C3586" s="109">
        <f>C3587+0+C3588</f>
        <v>0</v>
      </c>
      <c r="D3586" s="109">
        <f>D3587+0+D3588</f>
        <v>104200</v>
      </c>
    </row>
    <row r="3587" spans="1:4" s="94" customFormat="1" x14ac:dyDescent="0.2">
      <c r="A3587" s="120">
        <v>418200</v>
      </c>
      <c r="B3587" s="113" t="s">
        <v>145</v>
      </c>
      <c r="C3587" s="114">
        <v>0</v>
      </c>
      <c r="D3587" s="114">
        <v>40500</v>
      </c>
    </row>
    <row r="3588" spans="1:4" s="94" customFormat="1" x14ac:dyDescent="0.2">
      <c r="A3588" s="120">
        <v>418400</v>
      </c>
      <c r="B3588" s="113" t="s">
        <v>146</v>
      </c>
      <c r="C3588" s="114">
        <v>0</v>
      </c>
      <c r="D3588" s="114">
        <v>63700</v>
      </c>
    </row>
    <row r="3589" spans="1:4" s="119" customFormat="1" x14ac:dyDescent="0.2">
      <c r="A3589" s="110">
        <v>419000</v>
      </c>
      <c r="B3589" s="115" t="s">
        <v>210</v>
      </c>
      <c r="C3589" s="109">
        <f t="shared" ref="C3589" si="766">C3590</f>
        <v>0</v>
      </c>
      <c r="D3589" s="109">
        <f t="shared" ref="D3589" si="767">D3590</f>
        <v>69000</v>
      </c>
    </row>
    <row r="3590" spans="1:4" s="94" customFormat="1" x14ac:dyDescent="0.2">
      <c r="A3590" s="112">
        <v>419100</v>
      </c>
      <c r="B3590" s="113" t="s">
        <v>210</v>
      </c>
      <c r="C3590" s="114">
        <v>0</v>
      </c>
      <c r="D3590" s="114">
        <v>69000</v>
      </c>
    </row>
    <row r="3591" spans="1:4" s="119" customFormat="1" x14ac:dyDescent="0.2">
      <c r="A3591" s="110">
        <v>480000</v>
      </c>
      <c r="B3591" s="115" t="s">
        <v>147</v>
      </c>
      <c r="C3591" s="109">
        <f>C3592</f>
        <v>0</v>
      </c>
      <c r="D3591" s="109">
        <f t="shared" ref="D3591:D3592" si="768">D3592</f>
        <v>30000</v>
      </c>
    </row>
    <row r="3592" spans="1:4" s="119" customFormat="1" x14ac:dyDescent="0.2">
      <c r="A3592" s="110">
        <v>488000</v>
      </c>
      <c r="B3592" s="115" t="s">
        <v>103</v>
      </c>
      <c r="C3592" s="109">
        <f>C3593</f>
        <v>0</v>
      </c>
      <c r="D3592" s="109">
        <f t="shared" si="768"/>
        <v>30000</v>
      </c>
    </row>
    <row r="3593" spans="1:4" s="94" customFormat="1" x14ac:dyDescent="0.2">
      <c r="A3593" s="120">
        <v>488100</v>
      </c>
      <c r="B3593" s="214" t="s">
        <v>103</v>
      </c>
      <c r="C3593" s="114">
        <v>0</v>
      </c>
      <c r="D3593" s="114">
        <v>30000</v>
      </c>
    </row>
    <row r="3594" spans="1:4" s="119" customFormat="1" x14ac:dyDescent="0.2">
      <c r="A3594" s="110">
        <v>510000</v>
      </c>
      <c r="B3594" s="115" t="s">
        <v>151</v>
      </c>
      <c r="C3594" s="109">
        <f>C3595+C3603+C3601+0+0</f>
        <v>0</v>
      </c>
      <c r="D3594" s="109">
        <f>D3595+D3603+D3601+0+0</f>
        <v>1632600</v>
      </c>
    </row>
    <row r="3595" spans="1:4" s="119" customFormat="1" x14ac:dyDescent="0.2">
      <c r="A3595" s="110">
        <v>511000</v>
      </c>
      <c r="B3595" s="115" t="s">
        <v>152</v>
      </c>
      <c r="C3595" s="109">
        <f>SUM(C3596:C3600)</f>
        <v>0</v>
      </c>
      <c r="D3595" s="109">
        <f>SUM(D3596:D3600)</f>
        <v>1480300</v>
      </c>
    </row>
    <row r="3596" spans="1:4" s="94" customFormat="1" x14ac:dyDescent="0.2">
      <c r="A3596" s="112">
        <v>511100</v>
      </c>
      <c r="B3596" s="113" t="s">
        <v>153</v>
      </c>
      <c r="C3596" s="114">
        <v>0</v>
      </c>
      <c r="D3596" s="114">
        <v>91000</v>
      </c>
    </row>
    <row r="3597" spans="1:4" s="94" customFormat="1" ht="40.5" x14ac:dyDescent="0.2">
      <c r="A3597" s="112">
        <v>511200</v>
      </c>
      <c r="B3597" s="113" t="s">
        <v>154</v>
      </c>
      <c r="C3597" s="114">
        <v>0</v>
      </c>
      <c r="D3597" s="114">
        <v>138000</v>
      </c>
    </row>
    <row r="3598" spans="1:4" s="94" customFormat="1" x14ac:dyDescent="0.2">
      <c r="A3598" s="112">
        <v>511300</v>
      </c>
      <c r="B3598" s="113" t="s">
        <v>155</v>
      </c>
      <c r="C3598" s="114">
        <v>0</v>
      </c>
      <c r="D3598" s="114">
        <v>1221800</v>
      </c>
    </row>
    <row r="3599" spans="1:4" s="94" customFormat="1" x14ac:dyDescent="0.2">
      <c r="A3599" s="112">
        <v>511400</v>
      </c>
      <c r="B3599" s="113" t="s">
        <v>156</v>
      </c>
      <c r="C3599" s="114">
        <v>0</v>
      </c>
      <c r="D3599" s="114">
        <v>5000</v>
      </c>
    </row>
    <row r="3600" spans="1:4" s="94" customFormat="1" x14ac:dyDescent="0.2">
      <c r="A3600" s="112">
        <v>511700</v>
      </c>
      <c r="B3600" s="113" t="s">
        <v>158</v>
      </c>
      <c r="C3600" s="114">
        <v>0</v>
      </c>
      <c r="D3600" s="114">
        <v>24500</v>
      </c>
    </row>
    <row r="3601" spans="1:4" s="119" customFormat="1" x14ac:dyDescent="0.2">
      <c r="A3601" s="156">
        <v>512000</v>
      </c>
      <c r="B3601" s="124" t="s">
        <v>159</v>
      </c>
      <c r="C3601" s="109">
        <f t="shared" ref="C3601" si="769">C3602</f>
        <v>0</v>
      </c>
      <c r="D3601" s="109">
        <f t="shared" ref="D3601" si="770">D3602</f>
        <v>1000</v>
      </c>
    </row>
    <row r="3602" spans="1:4" s="94" customFormat="1" x14ac:dyDescent="0.2">
      <c r="A3602" s="112">
        <v>512100</v>
      </c>
      <c r="B3602" s="118" t="s">
        <v>159</v>
      </c>
      <c r="C3602" s="114">
        <v>0</v>
      </c>
      <c r="D3602" s="114">
        <v>1000</v>
      </c>
    </row>
    <row r="3603" spans="1:4" s="94" customFormat="1" x14ac:dyDescent="0.2">
      <c r="A3603" s="110">
        <v>516000</v>
      </c>
      <c r="B3603" s="115" t="s">
        <v>162</v>
      </c>
      <c r="C3603" s="109">
        <f t="shared" ref="C3603:D3603" si="771">+C3604</f>
        <v>0</v>
      </c>
      <c r="D3603" s="109">
        <f t="shared" si="771"/>
        <v>151300</v>
      </c>
    </row>
    <row r="3604" spans="1:4" s="94" customFormat="1" x14ac:dyDescent="0.2">
      <c r="A3604" s="112">
        <v>516100</v>
      </c>
      <c r="B3604" s="113" t="s">
        <v>162</v>
      </c>
      <c r="C3604" s="114">
        <v>0</v>
      </c>
      <c r="D3604" s="114">
        <v>151300</v>
      </c>
    </row>
    <row r="3605" spans="1:4" s="119" customFormat="1" x14ac:dyDescent="0.2">
      <c r="A3605" s="110">
        <v>620000</v>
      </c>
      <c r="B3605" s="115" t="s">
        <v>178</v>
      </c>
      <c r="C3605" s="145">
        <f>0+C3606</f>
        <v>0</v>
      </c>
      <c r="D3605" s="145">
        <f>0+D3606</f>
        <v>1000</v>
      </c>
    </row>
    <row r="3606" spans="1:4" s="119" customFormat="1" ht="40.5" x14ac:dyDescent="0.2">
      <c r="A3606" s="156">
        <v>628000</v>
      </c>
      <c r="B3606" s="115" t="s">
        <v>120</v>
      </c>
      <c r="C3606" s="109">
        <f>C3607</f>
        <v>0</v>
      </c>
      <c r="D3606" s="109">
        <f>D3607</f>
        <v>1000</v>
      </c>
    </row>
    <row r="3607" spans="1:4" s="94" customFormat="1" ht="40.5" x14ac:dyDescent="0.2">
      <c r="A3607" s="112">
        <v>628200</v>
      </c>
      <c r="B3607" s="113" t="s">
        <v>183</v>
      </c>
      <c r="C3607" s="114">
        <v>0</v>
      </c>
      <c r="D3607" s="114">
        <v>1000</v>
      </c>
    </row>
    <row r="3608" spans="1:4" s="121" customFormat="1" x14ac:dyDescent="0.2">
      <c r="A3608" s="110">
        <v>630000</v>
      </c>
      <c r="B3608" s="115" t="s">
        <v>190</v>
      </c>
      <c r="C3608" s="131">
        <f t="shared" ref="C3608" si="772">C3613+C3609</f>
        <v>753800</v>
      </c>
      <c r="D3608" s="131">
        <f>D3613+D3609</f>
        <v>599500</v>
      </c>
    </row>
    <row r="3609" spans="1:4" s="121" customFormat="1" x14ac:dyDescent="0.2">
      <c r="A3609" s="110">
        <v>631000</v>
      </c>
      <c r="B3609" s="115" t="s">
        <v>125</v>
      </c>
      <c r="C3609" s="131">
        <f t="shared" ref="C3609" si="773">SUM(C3610:C3612)</f>
        <v>0</v>
      </c>
      <c r="D3609" s="131">
        <f>SUM(D3610:D3612)</f>
        <v>516300</v>
      </c>
    </row>
    <row r="3610" spans="1:4" s="94" customFormat="1" x14ac:dyDescent="0.2">
      <c r="A3610" s="120">
        <v>631100</v>
      </c>
      <c r="B3610" s="113" t="s">
        <v>192</v>
      </c>
      <c r="C3610" s="114">
        <v>0</v>
      </c>
      <c r="D3610" s="114">
        <v>387300</v>
      </c>
    </row>
    <row r="3611" spans="1:4" s="94" customFormat="1" x14ac:dyDescent="0.2">
      <c r="A3611" s="120">
        <v>631300</v>
      </c>
      <c r="B3611" s="113" t="s">
        <v>194</v>
      </c>
      <c r="C3611" s="114">
        <v>0</v>
      </c>
      <c r="D3611" s="114">
        <v>11000</v>
      </c>
    </row>
    <row r="3612" spans="1:4" s="94" customFormat="1" x14ac:dyDescent="0.2">
      <c r="A3612" s="120">
        <v>631900</v>
      </c>
      <c r="B3612" s="113" t="s">
        <v>366</v>
      </c>
      <c r="C3612" s="114">
        <v>0</v>
      </c>
      <c r="D3612" s="114">
        <v>118000</v>
      </c>
    </row>
    <row r="3613" spans="1:4" s="121" customFormat="1" x14ac:dyDescent="0.2">
      <c r="A3613" s="110">
        <v>638000</v>
      </c>
      <c r="B3613" s="115" t="s">
        <v>126</v>
      </c>
      <c r="C3613" s="131">
        <f t="shared" ref="C3613" si="774">C3614</f>
        <v>753800</v>
      </c>
      <c r="D3613" s="131">
        <f>D3614</f>
        <v>83200</v>
      </c>
    </row>
    <row r="3614" spans="1:4" s="94" customFormat="1" x14ac:dyDescent="0.2">
      <c r="A3614" s="112">
        <v>638100</v>
      </c>
      <c r="B3614" s="113" t="s">
        <v>195</v>
      </c>
      <c r="C3614" s="114">
        <v>753800</v>
      </c>
      <c r="D3614" s="114">
        <v>83200</v>
      </c>
    </row>
    <row r="3615" spans="1:4" s="166" customFormat="1" x14ac:dyDescent="0.2">
      <c r="A3615" s="157"/>
      <c r="B3615" s="158" t="s">
        <v>229</v>
      </c>
      <c r="C3615" s="152">
        <f>C3564+C3608+C3594+C3605+C3591</f>
        <v>59820000</v>
      </c>
      <c r="D3615" s="152">
        <f>D3564+D3608+D3594+D3605+D3591</f>
        <v>14941000</v>
      </c>
    </row>
    <row r="3616" spans="1:4" s="94" customFormat="1" x14ac:dyDescent="0.2">
      <c r="A3616" s="104"/>
      <c r="B3616" s="108"/>
      <c r="C3616" s="131"/>
      <c r="D3616" s="131"/>
    </row>
    <row r="3617" spans="1:4" s="94" customFormat="1" x14ac:dyDescent="0.2">
      <c r="A3617" s="104"/>
      <c r="B3617" s="108"/>
      <c r="C3617" s="131"/>
      <c r="D3617" s="131"/>
    </row>
    <row r="3618" spans="1:4" s="94" customFormat="1" x14ac:dyDescent="0.2">
      <c r="A3618" s="112" t="s">
        <v>675</v>
      </c>
      <c r="B3618" s="115"/>
      <c r="C3618" s="131"/>
      <c r="D3618" s="131"/>
    </row>
    <row r="3619" spans="1:4" s="94" customFormat="1" x14ac:dyDescent="0.2">
      <c r="A3619" s="112" t="s">
        <v>244</v>
      </c>
      <c r="B3619" s="115"/>
      <c r="C3619" s="131"/>
      <c r="D3619" s="131"/>
    </row>
    <row r="3620" spans="1:4" s="94" customFormat="1" x14ac:dyDescent="0.2">
      <c r="A3620" s="112" t="s">
        <v>378</v>
      </c>
      <c r="B3620" s="115"/>
      <c r="C3620" s="131"/>
      <c r="D3620" s="131"/>
    </row>
    <row r="3621" spans="1:4" s="94" customFormat="1" x14ac:dyDescent="0.2">
      <c r="A3621" s="112" t="s">
        <v>676</v>
      </c>
      <c r="B3621" s="115"/>
      <c r="C3621" s="131"/>
      <c r="D3621" s="131"/>
    </row>
    <row r="3622" spans="1:4" s="94" customFormat="1" x14ac:dyDescent="0.2">
      <c r="A3622" s="112"/>
      <c r="B3622" s="143"/>
      <c r="C3622" s="131"/>
      <c r="D3622" s="131"/>
    </row>
    <row r="3623" spans="1:4" s="119" customFormat="1" x14ac:dyDescent="0.2">
      <c r="A3623" s="110">
        <v>410000</v>
      </c>
      <c r="B3623" s="111" t="s">
        <v>87</v>
      </c>
      <c r="C3623" s="109">
        <f>C3624+C3629+C3647+C3645+C3642</f>
        <v>41759400</v>
      </c>
      <c r="D3623" s="109">
        <f>D3624+D3629+D3647+D3645+D3642</f>
        <v>7643900</v>
      </c>
    </row>
    <row r="3624" spans="1:4" s="119" customFormat="1" x14ac:dyDescent="0.2">
      <c r="A3624" s="110">
        <v>411000</v>
      </c>
      <c r="B3624" s="111" t="s">
        <v>200</v>
      </c>
      <c r="C3624" s="109">
        <f t="shared" ref="C3624" si="775">SUM(C3625:C3628)</f>
        <v>38591400</v>
      </c>
      <c r="D3624" s="109">
        <f>SUM(D3625:D3628)</f>
        <v>1498700</v>
      </c>
    </row>
    <row r="3625" spans="1:4" s="94" customFormat="1" x14ac:dyDescent="0.2">
      <c r="A3625" s="112">
        <v>411100</v>
      </c>
      <c r="B3625" s="113" t="s">
        <v>88</v>
      </c>
      <c r="C3625" s="114">
        <v>37276000</v>
      </c>
      <c r="D3625" s="114">
        <f>115900+10600+33900+18700+1100+3100</f>
        <v>183300</v>
      </c>
    </row>
    <row r="3626" spans="1:4" s="94" customFormat="1" ht="40.5" x14ac:dyDescent="0.2">
      <c r="A3626" s="112">
        <v>411200</v>
      </c>
      <c r="B3626" s="113" t="s">
        <v>213</v>
      </c>
      <c r="C3626" s="114">
        <v>750000</v>
      </c>
      <c r="D3626" s="114">
        <f>48700+300+1200+44300+122100+394100+56900+69700+50700+170000+93700+15600+5500</f>
        <v>1072800</v>
      </c>
    </row>
    <row r="3627" spans="1:4" s="94" customFormat="1" ht="40.5" x14ac:dyDescent="0.2">
      <c r="A3627" s="112">
        <v>411300</v>
      </c>
      <c r="B3627" s="113" t="s">
        <v>89</v>
      </c>
      <c r="C3627" s="114">
        <v>475400</v>
      </c>
      <c r="D3627" s="114">
        <v>0</v>
      </c>
    </row>
    <row r="3628" spans="1:4" s="94" customFormat="1" x14ac:dyDescent="0.2">
      <c r="A3628" s="112">
        <v>411400</v>
      </c>
      <c r="B3628" s="113" t="s">
        <v>90</v>
      </c>
      <c r="C3628" s="114">
        <v>90000</v>
      </c>
      <c r="D3628" s="114">
        <f>93000+55200+12000+29400+33000+20000</f>
        <v>242600</v>
      </c>
    </row>
    <row r="3629" spans="1:4" s="119" customFormat="1" x14ac:dyDescent="0.2">
      <c r="A3629" s="110">
        <v>412000</v>
      </c>
      <c r="B3629" s="115" t="s">
        <v>205</v>
      </c>
      <c r="C3629" s="109">
        <f>SUM(C3630:C3641)</f>
        <v>3168000</v>
      </c>
      <c r="D3629" s="109">
        <f>SUM(D3630:D3641)</f>
        <v>5995300</v>
      </c>
    </row>
    <row r="3630" spans="1:4" s="94" customFormat="1" x14ac:dyDescent="0.2">
      <c r="A3630" s="120">
        <v>412100</v>
      </c>
      <c r="B3630" s="113" t="s">
        <v>91</v>
      </c>
      <c r="C3630" s="114">
        <v>25000</v>
      </c>
      <c r="D3630" s="114">
        <f>31100+96900+9000+1000+7600+10400</f>
        <v>156000</v>
      </c>
    </row>
    <row r="3631" spans="1:4" s="94" customFormat="1" ht="40.5" x14ac:dyDescent="0.2">
      <c r="A3631" s="112">
        <v>412200</v>
      </c>
      <c r="B3631" s="113" t="s">
        <v>214</v>
      </c>
      <c r="C3631" s="114">
        <v>420000</v>
      </c>
      <c r="D3631" s="114">
        <f>456200+252200+77400+6500+21700+158000+59700+80900+10700+10100+18600+17900+91900+81000+73300+48400+4800+20000+100+31400</f>
        <v>1520800</v>
      </c>
    </row>
    <row r="3632" spans="1:4" s="94" customFormat="1" x14ac:dyDescent="0.2">
      <c r="A3632" s="112">
        <v>412300</v>
      </c>
      <c r="B3632" s="113" t="s">
        <v>92</v>
      </c>
      <c r="C3632" s="114">
        <v>24000</v>
      </c>
      <c r="D3632" s="114">
        <f>72100+29200+9400+800+115700+45700+4000+63700+1900+14400+13100+9200+5200+2900</f>
        <v>387300</v>
      </c>
    </row>
    <row r="3633" spans="1:4" s="94" customFormat="1" x14ac:dyDescent="0.2">
      <c r="A3633" s="112">
        <v>412400</v>
      </c>
      <c r="B3633" s="113" t="s">
        <v>93</v>
      </c>
      <c r="C3633" s="114">
        <v>1999.9999999999998</v>
      </c>
      <c r="D3633" s="114">
        <f>1600+5000+6000+98600+5500+3000+7600+4000+6900</f>
        <v>138200</v>
      </c>
    </row>
    <row r="3634" spans="1:4" s="94" customFormat="1" x14ac:dyDescent="0.2">
      <c r="A3634" s="112">
        <v>412500</v>
      </c>
      <c r="B3634" s="113" t="s">
        <v>94</v>
      </c>
      <c r="C3634" s="114">
        <v>15000</v>
      </c>
      <c r="D3634" s="114">
        <f>3700+12900+10900+20000+17200+11200+3700+96300+3500+122500+12900+13500+28100+30600+14600+3300+46600+1300</f>
        <v>452800</v>
      </c>
    </row>
    <row r="3635" spans="1:4" s="94" customFormat="1" x14ac:dyDescent="0.2">
      <c r="A3635" s="112">
        <v>412600</v>
      </c>
      <c r="B3635" s="113" t="s">
        <v>215</v>
      </c>
      <c r="C3635" s="114">
        <v>17000</v>
      </c>
      <c r="D3635" s="114">
        <f>127900+27300+80400+10300+96500+54100+46600+6700+14200+261700+500</f>
        <v>726200</v>
      </c>
    </row>
    <row r="3636" spans="1:4" s="94" customFormat="1" x14ac:dyDescent="0.2">
      <c r="A3636" s="112">
        <v>412700</v>
      </c>
      <c r="B3636" s="113" t="s">
        <v>202</v>
      </c>
      <c r="C3636" s="114">
        <v>50000</v>
      </c>
      <c r="D3636" s="114">
        <f>700+22500+4400+8000+36000+27700+257100+56700+33300+7700+12300+53000+4700+9100+1500+3200+500+15300+15500+23600+1800+30200+172000+11000+3000+94900</f>
        <v>905700</v>
      </c>
    </row>
    <row r="3637" spans="1:4" s="94" customFormat="1" x14ac:dyDescent="0.2">
      <c r="A3637" s="112">
        <v>412800</v>
      </c>
      <c r="B3637" s="113" t="s">
        <v>216</v>
      </c>
      <c r="C3637" s="114">
        <v>0</v>
      </c>
      <c r="D3637" s="114">
        <v>1500</v>
      </c>
    </row>
    <row r="3638" spans="1:4" s="94" customFormat="1" x14ac:dyDescent="0.2">
      <c r="A3638" s="112">
        <v>412900</v>
      </c>
      <c r="B3638" s="117" t="s">
        <v>295</v>
      </c>
      <c r="C3638" s="114">
        <v>2550000</v>
      </c>
      <c r="D3638" s="114">
        <v>0</v>
      </c>
    </row>
    <row r="3639" spans="1:4" s="94" customFormat="1" x14ac:dyDescent="0.2">
      <c r="A3639" s="112">
        <v>412900</v>
      </c>
      <c r="B3639" s="117" t="s">
        <v>314</v>
      </c>
      <c r="C3639" s="114">
        <v>10000</v>
      </c>
      <c r="D3639" s="114">
        <v>0</v>
      </c>
    </row>
    <row r="3640" spans="1:4" s="94" customFormat="1" x14ac:dyDescent="0.2">
      <c r="A3640" s="112">
        <v>412900</v>
      </c>
      <c r="B3640" s="117" t="s">
        <v>315</v>
      </c>
      <c r="C3640" s="114">
        <v>55000</v>
      </c>
      <c r="D3640" s="114">
        <v>0</v>
      </c>
    </row>
    <row r="3641" spans="1:4" s="94" customFormat="1" x14ac:dyDescent="0.2">
      <c r="A3641" s="112">
        <v>412900</v>
      </c>
      <c r="B3641" s="117" t="s">
        <v>297</v>
      </c>
      <c r="C3641" s="114">
        <v>0</v>
      </c>
      <c r="D3641" s="114">
        <v>1706800</v>
      </c>
    </row>
    <row r="3642" spans="1:4" s="119" customFormat="1" x14ac:dyDescent="0.2">
      <c r="A3642" s="110">
        <v>413000</v>
      </c>
      <c r="B3642" s="115" t="s">
        <v>206</v>
      </c>
      <c r="C3642" s="109">
        <f t="shared" ref="C3642" si="776">C3644+C3643</f>
        <v>0</v>
      </c>
      <c r="D3642" s="109">
        <f>D3644+D3643</f>
        <v>5300</v>
      </c>
    </row>
    <row r="3643" spans="1:4" s="94" customFormat="1" x14ac:dyDescent="0.2">
      <c r="A3643" s="120">
        <v>413300</v>
      </c>
      <c r="B3643" s="113" t="s">
        <v>305</v>
      </c>
      <c r="C3643" s="114">
        <v>0</v>
      </c>
      <c r="D3643" s="114">
        <v>5000</v>
      </c>
    </row>
    <row r="3644" spans="1:4" s="94" customFormat="1" x14ac:dyDescent="0.2">
      <c r="A3644" s="112">
        <v>413900</v>
      </c>
      <c r="B3644" s="113" t="s">
        <v>99</v>
      </c>
      <c r="C3644" s="114">
        <v>0</v>
      </c>
      <c r="D3644" s="114">
        <v>300</v>
      </c>
    </row>
    <row r="3645" spans="1:4" s="119" customFormat="1" x14ac:dyDescent="0.2">
      <c r="A3645" s="110">
        <v>415000</v>
      </c>
      <c r="B3645" s="115" t="s">
        <v>50</v>
      </c>
      <c r="C3645" s="109">
        <f>C3646</f>
        <v>0</v>
      </c>
      <c r="D3645" s="109">
        <f>D3646</f>
        <v>141600</v>
      </c>
    </row>
    <row r="3646" spans="1:4" s="94" customFormat="1" x14ac:dyDescent="0.2">
      <c r="A3646" s="112">
        <v>415200</v>
      </c>
      <c r="B3646" s="113" t="s">
        <v>66</v>
      </c>
      <c r="C3646" s="114">
        <v>0</v>
      </c>
      <c r="D3646" s="114">
        <f>10000+2000+67600+56500+5500</f>
        <v>141600</v>
      </c>
    </row>
    <row r="3647" spans="1:4" s="119" customFormat="1" x14ac:dyDescent="0.2">
      <c r="A3647" s="110">
        <v>419000</v>
      </c>
      <c r="B3647" s="115" t="s">
        <v>210</v>
      </c>
      <c r="C3647" s="109">
        <f t="shared" ref="C3647:D3647" si="777">C3648</f>
        <v>0</v>
      </c>
      <c r="D3647" s="109">
        <f t="shared" si="777"/>
        <v>3000</v>
      </c>
    </row>
    <row r="3648" spans="1:4" s="94" customFormat="1" x14ac:dyDescent="0.2">
      <c r="A3648" s="112">
        <v>419100</v>
      </c>
      <c r="B3648" s="113" t="s">
        <v>210</v>
      </c>
      <c r="C3648" s="114">
        <v>0</v>
      </c>
      <c r="D3648" s="114">
        <f>1500+1500</f>
        <v>3000</v>
      </c>
    </row>
    <row r="3649" spans="1:4" s="119" customFormat="1" x14ac:dyDescent="0.2">
      <c r="A3649" s="110">
        <v>480000</v>
      </c>
      <c r="B3649" s="115" t="s">
        <v>147</v>
      </c>
      <c r="C3649" s="109">
        <f t="shared" ref="C3649:D3650" si="778">C3650</f>
        <v>1400000</v>
      </c>
      <c r="D3649" s="109">
        <f t="shared" si="778"/>
        <v>0</v>
      </c>
    </row>
    <row r="3650" spans="1:4" s="119" customFormat="1" x14ac:dyDescent="0.2">
      <c r="A3650" s="110">
        <v>488000</v>
      </c>
      <c r="B3650" s="115" t="s">
        <v>103</v>
      </c>
      <c r="C3650" s="109">
        <f t="shared" si="778"/>
        <v>1400000</v>
      </c>
      <c r="D3650" s="109">
        <f t="shared" si="778"/>
        <v>0</v>
      </c>
    </row>
    <row r="3651" spans="1:4" s="94" customFormat="1" x14ac:dyDescent="0.2">
      <c r="A3651" s="112">
        <v>488100</v>
      </c>
      <c r="B3651" s="113" t="s">
        <v>506</v>
      </c>
      <c r="C3651" s="114">
        <v>1400000</v>
      </c>
      <c r="D3651" s="114">
        <v>0</v>
      </c>
    </row>
    <row r="3652" spans="1:4" s="119" customFormat="1" x14ac:dyDescent="0.2">
      <c r="A3652" s="110">
        <v>510000</v>
      </c>
      <c r="B3652" s="115" t="s">
        <v>151</v>
      </c>
      <c r="C3652" s="109">
        <f>C3653+C3661+0+C3659</f>
        <v>0</v>
      </c>
      <c r="D3652" s="109">
        <f>D3653+D3661+0+D3659</f>
        <v>1942800</v>
      </c>
    </row>
    <row r="3653" spans="1:4" s="119" customFormat="1" x14ac:dyDescent="0.2">
      <c r="A3653" s="110">
        <v>511000</v>
      </c>
      <c r="B3653" s="115" t="s">
        <v>152</v>
      </c>
      <c r="C3653" s="109">
        <f t="shared" ref="C3653:D3653" si="779">SUM(C3654:C3658)</f>
        <v>0</v>
      </c>
      <c r="D3653" s="109">
        <f t="shared" si="779"/>
        <v>1714000</v>
      </c>
    </row>
    <row r="3654" spans="1:4" s="94" customFormat="1" x14ac:dyDescent="0.2">
      <c r="A3654" s="112">
        <v>511100</v>
      </c>
      <c r="B3654" s="113" t="s">
        <v>153</v>
      </c>
      <c r="C3654" s="114">
        <v>0</v>
      </c>
      <c r="D3654" s="114">
        <v>128300</v>
      </c>
    </row>
    <row r="3655" spans="1:4" s="94" customFormat="1" ht="40.5" x14ac:dyDescent="0.2">
      <c r="A3655" s="112">
        <v>511200</v>
      </c>
      <c r="B3655" s="113" t="s">
        <v>154</v>
      </c>
      <c r="C3655" s="114">
        <v>0</v>
      </c>
      <c r="D3655" s="114">
        <v>253400</v>
      </c>
    </row>
    <row r="3656" spans="1:4" s="94" customFormat="1" x14ac:dyDescent="0.2">
      <c r="A3656" s="112">
        <v>511300</v>
      </c>
      <c r="B3656" s="113" t="s">
        <v>155</v>
      </c>
      <c r="C3656" s="114">
        <v>0</v>
      </c>
      <c r="D3656" s="114">
        <f>154200+95600+7000+12000+2500+2100+43700+174100+10300+73100+1000+5000+172200+160000+15200+174500+52500+5000+138000+5200+3300+4000+1000+17300</f>
        <v>1328800</v>
      </c>
    </row>
    <row r="3657" spans="1:4" s="94" customFormat="1" x14ac:dyDescent="0.2">
      <c r="A3657" s="112">
        <v>511500</v>
      </c>
      <c r="B3657" s="113" t="s">
        <v>221</v>
      </c>
      <c r="C3657" s="114">
        <v>0</v>
      </c>
      <c r="D3657" s="114">
        <v>1000</v>
      </c>
    </row>
    <row r="3658" spans="1:4" s="94" customFormat="1" x14ac:dyDescent="0.2">
      <c r="A3658" s="112">
        <v>511700</v>
      </c>
      <c r="B3658" s="113" t="s">
        <v>158</v>
      </c>
      <c r="C3658" s="114">
        <v>0</v>
      </c>
      <c r="D3658" s="114">
        <v>2500</v>
      </c>
    </row>
    <row r="3659" spans="1:4" s="119" customFormat="1" x14ac:dyDescent="0.2">
      <c r="A3659" s="110">
        <v>513000</v>
      </c>
      <c r="B3659" s="124" t="s">
        <v>160</v>
      </c>
      <c r="C3659" s="109">
        <f t="shared" ref="C3659:D3659" si="780">C3660</f>
        <v>0</v>
      </c>
      <c r="D3659" s="109">
        <f t="shared" si="780"/>
        <v>50000</v>
      </c>
    </row>
    <row r="3660" spans="1:4" s="94" customFormat="1" x14ac:dyDescent="0.2">
      <c r="A3660" s="120">
        <v>513100</v>
      </c>
      <c r="B3660" s="118" t="s">
        <v>222</v>
      </c>
      <c r="C3660" s="114">
        <v>0</v>
      </c>
      <c r="D3660" s="114">
        <v>50000</v>
      </c>
    </row>
    <row r="3661" spans="1:4" s="119" customFormat="1" x14ac:dyDescent="0.2">
      <c r="A3661" s="110">
        <v>516000</v>
      </c>
      <c r="B3661" s="115" t="s">
        <v>162</v>
      </c>
      <c r="C3661" s="109">
        <f t="shared" ref="C3661" si="781">C3662</f>
        <v>0</v>
      </c>
      <c r="D3661" s="109">
        <f t="shared" ref="D3661" si="782">D3662</f>
        <v>178800</v>
      </c>
    </row>
    <row r="3662" spans="1:4" s="94" customFormat="1" x14ac:dyDescent="0.2">
      <c r="A3662" s="112">
        <v>516100</v>
      </c>
      <c r="B3662" s="113" t="s">
        <v>162</v>
      </c>
      <c r="C3662" s="114">
        <v>0</v>
      </c>
      <c r="D3662" s="114">
        <f>84000+10900+20800+24600+38500</f>
        <v>178800</v>
      </c>
    </row>
    <row r="3663" spans="1:4" s="119" customFormat="1" x14ac:dyDescent="0.2">
      <c r="A3663" s="110">
        <v>630000</v>
      </c>
      <c r="B3663" s="115" t="s">
        <v>190</v>
      </c>
      <c r="C3663" s="109">
        <f t="shared" ref="C3663" si="783">C3666+C3664</f>
        <v>700000</v>
      </c>
      <c r="D3663" s="109">
        <f>D3666+D3664</f>
        <v>143200</v>
      </c>
    </row>
    <row r="3664" spans="1:4" s="119" customFormat="1" x14ac:dyDescent="0.2">
      <c r="A3664" s="110">
        <v>631000</v>
      </c>
      <c r="B3664" s="115" t="s">
        <v>125</v>
      </c>
      <c r="C3664" s="109">
        <f t="shared" ref="C3664" si="784">C3665</f>
        <v>0</v>
      </c>
      <c r="D3664" s="109">
        <f t="shared" ref="D3664" si="785">+D3665</f>
        <v>143200</v>
      </c>
    </row>
    <row r="3665" spans="1:4" s="94" customFormat="1" x14ac:dyDescent="0.2">
      <c r="A3665" s="120">
        <v>631100</v>
      </c>
      <c r="B3665" s="113" t="s">
        <v>192</v>
      </c>
      <c r="C3665" s="114">
        <v>0</v>
      </c>
      <c r="D3665" s="114">
        <f>125900+17300</f>
        <v>143200</v>
      </c>
    </row>
    <row r="3666" spans="1:4" s="119" customFormat="1" x14ac:dyDescent="0.2">
      <c r="A3666" s="110">
        <v>638000</v>
      </c>
      <c r="B3666" s="115" t="s">
        <v>126</v>
      </c>
      <c r="C3666" s="109">
        <f t="shared" ref="C3666:D3666" si="786">C3667</f>
        <v>700000</v>
      </c>
      <c r="D3666" s="109">
        <f t="shared" si="786"/>
        <v>0</v>
      </c>
    </row>
    <row r="3667" spans="1:4" s="94" customFormat="1" x14ac:dyDescent="0.2">
      <c r="A3667" s="112">
        <v>638100</v>
      </c>
      <c r="B3667" s="113" t="s">
        <v>195</v>
      </c>
      <c r="C3667" s="114">
        <v>700000</v>
      </c>
      <c r="D3667" s="114">
        <v>0</v>
      </c>
    </row>
    <row r="3668" spans="1:4" s="166" customFormat="1" x14ac:dyDescent="0.2">
      <c r="A3668" s="157"/>
      <c r="B3668" s="158" t="s">
        <v>229</v>
      </c>
      <c r="C3668" s="152">
        <f>C3623+C3649+C3663+C3652+0</f>
        <v>43859400</v>
      </c>
      <c r="D3668" s="152">
        <f>D3623+D3649+D3663+D3652+0</f>
        <v>9729900</v>
      </c>
    </row>
    <row r="3669" spans="1:4" s="94" customFormat="1" x14ac:dyDescent="0.2">
      <c r="A3669" s="104"/>
      <c r="B3669" s="108"/>
      <c r="C3669" s="131"/>
      <c r="D3669" s="131"/>
    </row>
    <row r="3670" spans="1:4" s="94" customFormat="1" x14ac:dyDescent="0.2">
      <c r="A3670" s="104"/>
      <c r="B3670" s="108"/>
      <c r="C3670" s="131"/>
      <c r="D3670" s="131"/>
    </row>
    <row r="3671" spans="1:4" s="94" customFormat="1" x14ac:dyDescent="0.2">
      <c r="A3671" s="112" t="s">
        <v>677</v>
      </c>
      <c r="B3671" s="115"/>
      <c r="C3671" s="131"/>
      <c r="D3671" s="131"/>
    </row>
    <row r="3672" spans="1:4" s="94" customFormat="1" x14ac:dyDescent="0.2">
      <c r="A3672" s="112" t="s">
        <v>244</v>
      </c>
      <c r="B3672" s="115"/>
      <c r="C3672" s="131"/>
      <c r="D3672" s="131"/>
    </row>
    <row r="3673" spans="1:4" s="94" customFormat="1" x14ac:dyDescent="0.2">
      <c r="A3673" s="112" t="s">
        <v>379</v>
      </c>
      <c r="B3673" s="115"/>
      <c r="C3673" s="131"/>
      <c r="D3673" s="131"/>
    </row>
    <row r="3674" spans="1:4" s="94" customFormat="1" x14ac:dyDescent="0.2">
      <c r="A3674" s="112" t="s">
        <v>529</v>
      </c>
      <c r="B3674" s="115"/>
      <c r="C3674" s="131"/>
      <c r="D3674" s="131"/>
    </row>
    <row r="3675" spans="1:4" s="94" customFormat="1" x14ac:dyDescent="0.2">
      <c r="A3675" s="112"/>
      <c r="B3675" s="143"/>
      <c r="C3675" s="131"/>
      <c r="D3675" s="131"/>
    </row>
    <row r="3676" spans="1:4" s="119" customFormat="1" x14ac:dyDescent="0.2">
      <c r="A3676" s="110">
        <v>410000</v>
      </c>
      <c r="B3676" s="111" t="s">
        <v>87</v>
      </c>
      <c r="C3676" s="109">
        <f>C3677+C3682</f>
        <v>896000</v>
      </c>
      <c r="D3676" s="109">
        <f>D3677+D3682</f>
        <v>586100</v>
      </c>
    </row>
    <row r="3677" spans="1:4" s="119" customFormat="1" x14ac:dyDescent="0.2">
      <c r="A3677" s="110">
        <v>411000</v>
      </c>
      <c r="B3677" s="111" t="s">
        <v>200</v>
      </c>
      <c r="C3677" s="109">
        <f t="shared" ref="C3677" si="787">SUM(C3678:C3681)</f>
        <v>774300</v>
      </c>
      <c r="D3677" s="109">
        <f t="shared" ref="D3677" si="788">SUM(D3678:D3681)</f>
        <v>83500</v>
      </c>
    </row>
    <row r="3678" spans="1:4" s="94" customFormat="1" x14ac:dyDescent="0.2">
      <c r="A3678" s="112">
        <v>411100</v>
      </c>
      <c r="B3678" s="113" t="s">
        <v>88</v>
      </c>
      <c r="C3678" s="114">
        <v>764400</v>
      </c>
      <c r="D3678" s="114">
        <f>34000+9200+5900+300+800</f>
        <v>50200</v>
      </c>
    </row>
    <row r="3679" spans="1:4" s="94" customFormat="1" ht="40.5" x14ac:dyDescent="0.2">
      <c r="A3679" s="112">
        <v>411200</v>
      </c>
      <c r="B3679" s="113" t="s">
        <v>213</v>
      </c>
      <c r="C3679" s="114">
        <v>6000</v>
      </c>
      <c r="D3679" s="114">
        <f>17000+7000+1000+1800+1600+300</f>
        <v>28700</v>
      </c>
    </row>
    <row r="3680" spans="1:4" s="94" customFormat="1" ht="40.5" x14ac:dyDescent="0.2">
      <c r="A3680" s="112">
        <v>411300</v>
      </c>
      <c r="B3680" s="113" t="s">
        <v>89</v>
      </c>
      <c r="C3680" s="114">
        <v>3900</v>
      </c>
      <c r="D3680" s="114">
        <f>800+1600+200</f>
        <v>2600</v>
      </c>
    </row>
    <row r="3681" spans="1:4" s="94" customFormat="1" x14ac:dyDescent="0.2">
      <c r="A3681" s="112">
        <v>411400</v>
      </c>
      <c r="B3681" s="113" t="s">
        <v>90</v>
      </c>
      <c r="C3681" s="114">
        <v>0</v>
      </c>
      <c r="D3681" s="114">
        <v>2000</v>
      </c>
    </row>
    <row r="3682" spans="1:4" s="119" customFormat="1" x14ac:dyDescent="0.2">
      <c r="A3682" s="110">
        <v>412000</v>
      </c>
      <c r="B3682" s="115" t="s">
        <v>205</v>
      </c>
      <c r="C3682" s="109">
        <f>SUM(C3683:C3691)</f>
        <v>121700</v>
      </c>
      <c r="D3682" s="109">
        <f>SUM(D3683:D3691)</f>
        <v>502600</v>
      </c>
    </row>
    <row r="3683" spans="1:4" s="94" customFormat="1" ht="40.5" x14ac:dyDescent="0.2">
      <c r="A3683" s="120">
        <v>412200</v>
      </c>
      <c r="B3683" s="113" t="s">
        <v>214</v>
      </c>
      <c r="C3683" s="114">
        <v>0</v>
      </c>
      <c r="D3683" s="114">
        <f>4500+25000+1200+1500+1000+2500+2200+2500+1000+500+2200+1500</f>
        <v>45600</v>
      </c>
    </row>
    <row r="3684" spans="1:4" s="94" customFormat="1" x14ac:dyDescent="0.2">
      <c r="A3684" s="120">
        <v>412300</v>
      </c>
      <c r="B3684" s="113" t="s">
        <v>92</v>
      </c>
      <c r="C3684" s="114">
        <v>0</v>
      </c>
      <c r="D3684" s="114">
        <f>2000+2500+500+500+2000+900+400+600</f>
        <v>9400</v>
      </c>
    </row>
    <row r="3685" spans="1:4" s="94" customFormat="1" x14ac:dyDescent="0.2">
      <c r="A3685" s="120">
        <v>412400</v>
      </c>
      <c r="B3685" s="113" t="s">
        <v>93</v>
      </c>
      <c r="C3685" s="114">
        <v>0</v>
      </c>
      <c r="D3685" s="114">
        <f>3000+6000</f>
        <v>9000</v>
      </c>
    </row>
    <row r="3686" spans="1:4" s="94" customFormat="1" x14ac:dyDescent="0.2">
      <c r="A3686" s="112">
        <v>412500</v>
      </c>
      <c r="B3686" s="113" t="s">
        <v>94</v>
      </c>
      <c r="C3686" s="114">
        <v>0</v>
      </c>
      <c r="D3686" s="114">
        <f>2000+2500</f>
        <v>4500</v>
      </c>
    </row>
    <row r="3687" spans="1:4" s="94" customFormat="1" x14ac:dyDescent="0.2">
      <c r="A3687" s="112">
        <v>412600</v>
      </c>
      <c r="B3687" s="113" t="s">
        <v>215</v>
      </c>
      <c r="C3687" s="114">
        <v>0</v>
      </c>
      <c r="D3687" s="114">
        <f>2500+3500</f>
        <v>6000</v>
      </c>
    </row>
    <row r="3688" spans="1:4" s="94" customFormat="1" x14ac:dyDescent="0.2">
      <c r="A3688" s="120">
        <v>412700</v>
      </c>
      <c r="B3688" s="113" t="s">
        <v>202</v>
      </c>
      <c r="C3688" s="114">
        <v>0</v>
      </c>
      <c r="D3688" s="114">
        <f>800+800+1500+1500+15000+2000+1500+500+8000+2000</f>
        <v>33600</v>
      </c>
    </row>
    <row r="3689" spans="1:4" s="94" customFormat="1" x14ac:dyDescent="0.2">
      <c r="A3689" s="112">
        <v>412900</v>
      </c>
      <c r="B3689" s="113" t="s">
        <v>295</v>
      </c>
      <c r="C3689" s="114">
        <v>120000</v>
      </c>
      <c r="D3689" s="122">
        <v>0</v>
      </c>
    </row>
    <row r="3690" spans="1:4" s="94" customFormat="1" x14ac:dyDescent="0.2">
      <c r="A3690" s="112">
        <v>412900</v>
      </c>
      <c r="B3690" s="113" t="s">
        <v>315</v>
      </c>
      <c r="C3690" s="114">
        <v>1700</v>
      </c>
      <c r="D3690" s="122">
        <v>0</v>
      </c>
    </row>
    <row r="3691" spans="1:4" s="94" customFormat="1" x14ac:dyDescent="0.2">
      <c r="A3691" s="112">
        <v>412900</v>
      </c>
      <c r="B3691" s="117" t="s">
        <v>297</v>
      </c>
      <c r="C3691" s="114">
        <v>0</v>
      </c>
      <c r="D3691" s="114">
        <v>394500</v>
      </c>
    </row>
    <row r="3692" spans="1:4" s="119" customFormat="1" x14ac:dyDescent="0.2">
      <c r="A3692" s="110">
        <v>510000</v>
      </c>
      <c r="B3692" s="115" t="s">
        <v>151</v>
      </c>
      <c r="C3692" s="109">
        <f t="shared" ref="C3692" si="789">C3693</f>
        <v>0</v>
      </c>
      <c r="D3692" s="109">
        <f>D3693</f>
        <v>59100</v>
      </c>
    </row>
    <row r="3693" spans="1:4" s="119" customFormat="1" x14ac:dyDescent="0.2">
      <c r="A3693" s="110">
        <v>511000</v>
      </c>
      <c r="B3693" s="115" t="s">
        <v>152</v>
      </c>
      <c r="C3693" s="109">
        <f>C3694+C3695</f>
        <v>0</v>
      </c>
      <c r="D3693" s="109">
        <f t="shared" ref="D3693" si="790">D3694+D3695</f>
        <v>59100</v>
      </c>
    </row>
    <row r="3694" spans="1:4" s="94" customFormat="1" x14ac:dyDescent="0.2">
      <c r="A3694" s="112">
        <v>511300</v>
      </c>
      <c r="B3694" s="113" t="s">
        <v>155</v>
      </c>
      <c r="C3694" s="114">
        <v>0</v>
      </c>
      <c r="D3694" s="114">
        <f>21000+8500+15000+3000</f>
        <v>47500</v>
      </c>
    </row>
    <row r="3695" spans="1:4" s="94" customFormat="1" x14ac:dyDescent="0.2">
      <c r="A3695" s="112">
        <v>511700</v>
      </c>
      <c r="B3695" s="113" t="s">
        <v>158</v>
      </c>
      <c r="C3695" s="114">
        <v>0</v>
      </c>
      <c r="D3695" s="114">
        <v>11600</v>
      </c>
    </row>
    <row r="3696" spans="1:4" s="94" customFormat="1" x14ac:dyDescent="0.2">
      <c r="A3696" s="110">
        <v>630000</v>
      </c>
      <c r="B3696" s="115" t="s">
        <v>190</v>
      </c>
      <c r="C3696" s="109">
        <f t="shared" ref="C3696:C3697" si="791">C3697</f>
        <v>31900</v>
      </c>
      <c r="D3696" s="109">
        <f t="shared" ref="D3696:D3697" si="792">D3697</f>
        <v>0</v>
      </c>
    </row>
    <row r="3697" spans="1:4" s="94" customFormat="1" x14ac:dyDescent="0.2">
      <c r="A3697" s="110">
        <v>638000</v>
      </c>
      <c r="B3697" s="115" t="s">
        <v>126</v>
      </c>
      <c r="C3697" s="109">
        <f t="shared" si="791"/>
        <v>31900</v>
      </c>
      <c r="D3697" s="109">
        <f t="shared" si="792"/>
        <v>0</v>
      </c>
    </row>
    <row r="3698" spans="1:4" s="94" customFormat="1" x14ac:dyDescent="0.2">
      <c r="A3698" s="112">
        <v>638100</v>
      </c>
      <c r="B3698" s="113" t="s">
        <v>195</v>
      </c>
      <c r="C3698" s="114">
        <v>31900</v>
      </c>
      <c r="D3698" s="114">
        <v>0</v>
      </c>
    </row>
    <row r="3699" spans="1:4" s="166" customFormat="1" x14ac:dyDescent="0.2">
      <c r="A3699" s="157"/>
      <c r="B3699" s="158" t="s">
        <v>229</v>
      </c>
      <c r="C3699" s="152">
        <f>C3676+0+C3696+C3692</f>
        <v>927900</v>
      </c>
      <c r="D3699" s="152">
        <f>D3676+0+D3696+D3692</f>
        <v>645200</v>
      </c>
    </row>
    <row r="3700" spans="1:4" s="94" customFormat="1" x14ac:dyDescent="0.2">
      <c r="A3700" s="104"/>
      <c r="B3700" s="108"/>
      <c r="C3700" s="131"/>
      <c r="D3700" s="131"/>
    </row>
    <row r="3701" spans="1:4" s="94" customFormat="1" x14ac:dyDescent="0.2">
      <c r="A3701" s="104"/>
      <c r="B3701" s="108"/>
      <c r="C3701" s="131"/>
      <c r="D3701" s="131"/>
    </row>
    <row r="3702" spans="1:4" s="94" customFormat="1" x14ac:dyDescent="0.2">
      <c r="A3702" s="112" t="s">
        <v>678</v>
      </c>
      <c r="B3702" s="115"/>
      <c r="C3702" s="131"/>
      <c r="D3702" s="131"/>
    </row>
    <row r="3703" spans="1:4" s="94" customFormat="1" x14ac:dyDescent="0.2">
      <c r="A3703" s="112" t="s">
        <v>244</v>
      </c>
      <c r="B3703" s="115"/>
      <c r="C3703" s="131"/>
      <c r="D3703" s="131"/>
    </row>
    <row r="3704" spans="1:4" s="94" customFormat="1" x14ac:dyDescent="0.2">
      <c r="A3704" s="112" t="s">
        <v>426</v>
      </c>
      <c r="B3704" s="115"/>
      <c r="C3704" s="131"/>
      <c r="D3704" s="131"/>
    </row>
    <row r="3705" spans="1:4" s="94" customFormat="1" x14ac:dyDescent="0.2">
      <c r="A3705" s="112" t="s">
        <v>529</v>
      </c>
      <c r="B3705" s="115"/>
      <c r="C3705" s="131"/>
      <c r="D3705" s="131"/>
    </row>
    <row r="3706" spans="1:4" s="94" customFormat="1" x14ac:dyDescent="0.2">
      <c r="A3706" s="112"/>
      <c r="B3706" s="143"/>
      <c r="C3706" s="131"/>
      <c r="D3706" s="131"/>
    </row>
    <row r="3707" spans="1:4" s="119" customFormat="1" x14ac:dyDescent="0.2">
      <c r="A3707" s="110">
        <v>410000</v>
      </c>
      <c r="B3707" s="111" t="s">
        <v>87</v>
      </c>
      <c r="C3707" s="109">
        <f>C3708+C3711</f>
        <v>467200</v>
      </c>
      <c r="D3707" s="109">
        <f>D3708+D3711</f>
        <v>48000</v>
      </c>
    </row>
    <row r="3708" spans="1:4" s="119" customFormat="1" x14ac:dyDescent="0.2">
      <c r="A3708" s="110">
        <v>411000</v>
      </c>
      <c r="B3708" s="111" t="s">
        <v>200</v>
      </c>
      <c r="C3708" s="109">
        <f>SUM(C3709:C3710)</f>
        <v>365000</v>
      </c>
      <c r="D3708" s="109">
        <f>SUM(D3709:D3710)</f>
        <v>8000</v>
      </c>
    </row>
    <row r="3709" spans="1:4" s="94" customFormat="1" x14ac:dyDescent="0.2">
      <c r="A3709" s="112">
        <v>411100</v>
      </c>
      <c r="B3709" s="113" t="s">
        <v>88</v>
      </c>
      <c r="C3709" s="114">
        <v>360000</v>
      </c>
      <c r="D3709" s="114">
        <v>0</v>
      </c>
    </row>
    <row r="3710" spans="1:4" s="94" customFormat="1" ht="40.5" x14ac:dyDescent="0.2">
      <c r="A3710" s="112">
        <v>411200</v>
      </c>
      <c r="B3710" s="113" t="s">
        <v>213</v>
      </c>
      <c r="C3710" s="114">
        <v>5000</v>
      </c>
      <c r="D3710" s="114">
        <v>8000</v>
      </c>
    </row>
    <row r="3711" spans="1:4" s="119" customFormat="1" x14ac:dyDescent="0.2">
      <c r="A3711" s="110">
        <v>412000</v>
      </c>
      <c r="B3711" s="115" t="s">
        <v>205</v>
      </c>
      <c r="C3711" s="109">
        <f>SUM(C3712:C3719)</f>
        <v>102200</v>
      </c>
      <c r="D3711" s="109">
        <f>SUM(D3712:D3719)</f>
        <v>40000</v>
      </c>
    </row>
    <row r="3712" spans="1:4" s="94" customFormat="1" ht="40.5" x14ac:dyDescent="0.2">
      <c r="A3712" s="112">
        <v>412200</v>
      </c>
      <c r="B3712" s="113" t="s">
        <v>214</v>
      </c>
      <c r="C3712" s="114">
        <v>18000</v>
      </c>
      <c r="D3712" s="114">
        <v>13000</v>
      </c>
    </row>
    <row r="3713" spans="1:4" s="94" customFormat="1" x14ac:dyDescent="0.2">
      <c r="A3713" s="112">
        <v>412300</v>
      </c>
      <c r="B3713" s="113" t="s">
        <v>92</v>
      </c>
      <c r="C3713" s="114">
        <v>1500</v>
      </c>
      <c r="D3713" s="114">
        <v>4000</v>
      </c>
    </row>
    <row r="3714" spans="1:4" s="94" customFormat="1" x14ac:dyDescent="0.2">
      <c r="A3714" s="112">
        <v>412500</v>
      </c>
      <c r="B3714" s="113" t="s">
        <v>94</v>
      </c>
      <c r="C3714" s="114">
        <v>1500</v>
      </c>
      <c r="D3714" s="114">
        <v>5000</v>
      </c>
    </row>
    <row r="3715" spans="1:4" s="94" customFormat="1" x14ac:dyDescent="0.2">
      <c r="A3715" s="112">
        <v>412600</v>
      </c>
      <c r="B3715" s="113" t="s">
        <v>215</v>
      </c>
      <c r="C3715" s="114">
        <v>4000</v>
      </c>
      <c r="D3715" s="114">
        <v>2000</v>
      </c>
    </row>
    <row r="3716" spans="1:4" s="94" customFormat="1" x14ac:dyDescent="0.2">
      <c r="A3716" s="112">
        <v>412700</v>
      </c>
      <c r="B3716" s="113" t="s">
        <v>202</v>
      </c>
      <c r="C3716" s="114">
        <v>6000</v>
      </c>
      <c r="D3716" s="114">
        <v>11000</v>
      </c>
    </row>
    <row r="3717" spans="1:4" s="94" customFormat="1" x14ac:dyDescent="0.2">
      <c r="A3717" s="112">
        <v>412900</v>
      </c>
      <c r="B3717" s="117" t="s">
        <v>295</v>
      </c>
      <c r="C3717" s="114">
        <v>70200</v>
      </c>
      <c r="D3717" s="122">
        <v>0</v>
      </c>
    </row>
    <row r="3718" spans="1:4" s="94" customFormat="1" x14ac:dyDescent="0.2">
      <c r="A3718" s="112">
        <v>412900</v>
      </c>
      <c r="B3718" s="117" t="s">
        <v>314</v>
      </c>
      <c r="C3718" s="114">
        <v>999.99999999999989</v>
      </c>
      <c r="D3718" s="114">
        <v>0</v>
      </c>
    </row>
    <row r="3719" spans="1:4" s="94" customFormat="1" x14ac:dyDescent="0.2">
      <c r="A3719" s="112">
        <v>412900</v>
      </c>
      <c r="B3719" s="117" t="s">
        <v>297</v>
      </c>
      <c r="C3719" s="114">
        <v>0</v>
      </c>
      <c r="D3719" s="114">
        <v>5000</v>
      </c>
    </row>
    <row r="3720" spans="1:4" s="119" customFormat="1" x14ac:dyDescent="0.2">
      <c r="A3720" s="110">
        <v>510000</v>
      </c>
      <c r="B3720" s="115" t="s">
        <v>151</v>
      </c>
      <c r="C3720" s="109">
        <f t="shared" ref="C3720" si="793">C3721</f>
        <v>0</v>
      </c>
      <c r="D3720" s="109">
        <f t="shared" ref="D3720" si="794">D3721</f>
        <v>20000</v>
      </c>
    </row>
    <row r="3721" spans="1:4" s="119" customFormat="1" x14ac:dyDescent="0.2">
      <c r="A3721" s="110">
        <v>511000</v>
      </c>
      <c r="B3721" s="115" t="s">
        <v>152</v>
      </c>
      <c r="C3721" s="109">
        <f>C3722+C3723+0</f>
        <v>0</v>
      </c>
      <c r="D3721" s="109">
        <f>D3722+D3723+0</f>
        <v>20000</v>
      </c>
    </row>
    <row r="3722" spans="1:4" s="94" customFormat="1" ht="40.5" x14ac:dyDescent="0.2">
      <c r="A3722" s="112">
        <v>511200</v>
      </c>
      <c r="B3722" s="113" t="s">
        <v>154</v>
      </c>
      <c r="C3722" s="114">
        <v>0</v>
      </c>
      <c r="D3722" s="114">
        <v>15000</v>
      </c>
    </row>
    <row r="3723" spans="1:4" s="94" customFormat="1" x14ac:dyDescent="0.2">
      <c r="A3723" s="112">
        <v>511300</v>
      </c>
      <c r="B3723" s="113" t="s">
        <v>155</v>
      </c>
      <c r="C3723" s="114">
        <v>0</v>
      </c>
      <c r="D3723" s="114">
        <v>5000</v>
      </c>
    </row>
    <row r="3724" spans="1:4" s="166" customFormat="1" x14ac:dyDescent="0.2">
      <c r="A3724" s="157"/>
      <c r="B3724" s="158" t="s">
        <v>229</v>
      </c>
      <c r="C3724" s="152">
        <f>C3707+C3720</f>
        <v>467200</v>
      </c>
      <c r="D3724" s="152">
        <f>D3707+D3720</f>
        <v>68000</v>
      </c>
    </row>
    <row r="3725" spans="1:4" s="94" customFormat="1" x14ac:dyDescent="0.2">
      <c r="A3725" s="104"/>
      <c r="B3725" s="108"/>
      <c r="C3725" s="131"/>
      <c r="D3725" s="131"/>
    </row>
    <row r="3726" spans="1:4" s="94" customFormat="1" x14ac:dyDescent="0.2">
      <c r="A3726" s="104"/>
      <c r="B3726" s="108"/>
      <c r="C3726" s="131"/>
      <c r="D3726" s="131"/>
    </row>
    <row r="3727" spans="1:4" s="94" customFormat="1" x14ac:dyDescent="0.2">
      <c r="A3727" s="112" t="s">
        <v>679</v>
      </c>
      <c r="B3727" s="115"/>
      <c r="C3727" s="131"/>
      <c r="D3727" s="131"/>
    </row>
    <row r="3728" spans="1:4" s="94" customFormat="1" x14ac:dyDescent="0.2">
      <c r="A3728" s="112" t="s">
        <v>244</v>
      </c>
      <c r="B3728" s="115"/>
      <c r="C3728" s="131"/>
      <c r="D3728" s="131"/>
    </row>
    <row r="3729" spans="1:4" s="94" customFormat="1" x14ac:dyDescent="0.2">
      <c r="A3729" s="112" t="s">
        <v>380</v>
      </c>
      <c r="B3729" s="115"/>
      <c r="C3729" s="131"/>
      <c r="D3729" s="131"/>
    </row>
    <row r="3730" spans="1:4" s="94" customFormat="1" x14ac:dyDescent="0.2">
      <c r="A3730" s="112" t="s">
        <v>680</v>
      </c>
      <c r="B3730" s="115"/>
      <c r="C3730" s="131"/>
      <c r="D3730" s="131"/>
    </row>
    <row r="3731" spans="1:4" s="94" customFormat="1" x14ac:dyDescent="0.2">
      <c r="A3731" s="112"/>
      <c r="B3731" s="143"/>
      <c r="C3731" s="131"/>
      <c r="D3731" s="131"/>
    </row>
    <row r="3732" spans="1:4" s="119" customFormat="1" x14ac:dyDescent="0.2">
      <c r="A3732" s="110">
        <v>410000</v>
      </c>
      <c r="B3732" s="111" t="s">
        <v>87</v>
      </c>
      <c r="C3732" s="109">
        <f t="shared" ref="C3732" si="795">C3733+C3738</f>
        <v>5775300</v>
      </c>
      <c r="D3732" s="109">
        <f t="shared" ref="D3732" si="796">D3733+D3738</f>
        <v>0</v>
      </c>
    </row>
    <row r="3733" spans="1:4" s="119" customFormat="1" x14ac:dyDescent="0.2">
      <c r="A3733" s="110">
        <v>411000</v>
      </c>
      <c r="B3733" s="111" t="s">
        <v>200</v>
      </c>
      <c r="C3733" s="109">
        <f t="shared" ref="C3733" si="797">SUM(C3734:C3737)</f>
        <v>5764400</v>
      </c>
      <c r="D3733" s="109">
        <f t="shared" ref="D3733" si="798">SUM(D3734:D3737)</f>
        <v>0</v>
      </c>
    </row>
    <row r="3734" spans="1:4" s="94" customFormat="1" x14ac:dyDescent="0.2">
      <c r="A3734" s="112">
        <v>411100</v>
      </c>
      <c r="B3734" s="113" t="s">
        <v>88</v>
      </c>
      <c r="C3734" s="114">
        <v>5517000</v>
      </c>
      <c r="D3734" s="122">
        <v>0</v>
      </c>
    </row>
    <row r="3735" spans="1:4" s="94" customFormat="1" ht="40.5" x14ac:dyDescent="0.2">
      <c r="A3735" s="112">
        <v>411200</v>
      </c>
      <c r="B3735" s="113" t="s">
        <v>213</v>
      </c>
      <c r="C3735" s="114">
        <v>65000</v>
      </c>
      <c r="D3735" s="122">
        <v>0</v>
      </c>
    </row>
    <row r="3736" spans="1:4" s="94" customFormat="1" ht="40.5" x14ac:dyDescent="0.2">
      <c r="A3736" s="112">
        <v>411300</v>
      </c>
      <c r="B3736" s="113" t="s">
        <v>89</v>
      </c>
      <c r="C3736" s="114">
        <v>112400</v>
      </c>
      <c r="D3736" s="122">
        <v>0</v>
      </c>
    </row>
    <row r="3737" spans="1:4" s="94" customFormat="1" x14ac:dyDescent="0.2">
      <c r="A3737" s="112">
        <v>411400</v>
      </c>
      <c r="B3737" s="113" t="s">
        <v>90</v>
      </c>
      <c r="C3737" s="114">
        <v>70000</v>
      </c>
      <c r="D3737" s="122">
        <v>0</v>
      </c>
    </row>
    <row r="3738" spans="1:4" s="119" customFormat="1" x14ac:dyDescent="0.2">
      <c r="A3738" s="110">
        <v>412000</v>
      </c>
      <c r="B3738" s="115" t="s">
        <v>205</v>
      </c>
      <c r="C3738" s="109">
        <f t="shared" ref="C3738" si="799">SUM(C3739:C3739)</f>
        <v>10900</v>
      </c>
      <c r="D3738" s="109">
        <f t="shared" ref="D3738" si="800">SUM(D3739:D3739)</f>
        <v>0</v>
      </c>
    </row>
    <row r="3739" spans="1:4" s="94" customFormat="1" x14ac:dyDescent="0.2">
      <c r="A3739" s="112">
        <v>412900</v>
      </c>
      <c r="B3739" s="113" t="s">
        <v>315</v>
      </c>
      <c r="C3739" s="114">
        <v>10900</v>
      </c>
      <c r="D3739" s="122">
        <v>0</v>
      </c>
    </row>
    <row r="3740" spans="1:4" s="119" customFormat="1" x14ac:dyDescent="0.2">
      <c r="A3740" s="110">
        <v>630000</v>
      </c>
      <c r="B3740" s="115" t="s">
        <v>190</v>
      </c>
      <c r="C3740" s="109">
        <f t="shared" ref="C3740:D3741" si="801">C3741</f>
        <v>84600</v>
      </c>
      <c r="D3740" s="109">
        <f t="shared" si="801"/>
        <v>0</v>
      </c>
    </row>
    <row r="3741" spans="1:4" s="119" customFormat="1" x14ac:dyDescent="0.2">
      <c r="A3741" s="110">
        <v>638000</v>
      </c>
      <c r="B3741" s="115" t="s">
        <v>126</v>
      </c>
      <c r="C3741" s="109">
        <f t="shared" si="801"/>
        <v>84600</v>
      </c>
      <c r="D3741" s="109">
        <f t="shared" ref="D3741" si="802">D3742</f>
        <v>0</v>
      </c>
    </row>
    <row r="3742" spans="1:4" s="94" customFormat="1" x14ac:dyDescent="0.2">
      <c r="A3742" s="112">
        <v>638100</v>
      </c>
      <c r="B3742" s="113" t="s">
        <v>195</v>
      </c>
      <c r="C3742" s="114">
        <v>84600</v>
      </c>
      <c r="D3742" s="122">
        <v>0</v>
      </c>
    </row>
    <row r="3743" spans="1:4" s="166" customFormat="1" x14ac:dyDescent="0.2">
      <c r="A3743" s="157"/>
      <c r="B3743" s="158" t="s">
        <v>229</v>
      </c>
      <c r="C3743" s="152">
        <f>C3732+0+C3740</f>
        <v>5859900</v>
      </c>
      <c r="D3743" s="152">
        <f>D3732+0+D3740</f>
        <v>0</v>
      </c>
    </row>
    <row r="3744" spans="1:4" s="94" customFormat="1" x14ac:dyDescent="0.2">
      <c r="A3744" s="104"/>
      <c r="B3744" s="108"/>
      <c r="C3744" s="131"/>
      <c r="D3744" s="131"/>
    </row>
    <row r="3745" spans="1:4" s="94" customFormat="1" x14ac:dyDescent="0.2">
      <c r="A3745" s="107"/>
      <c r="B3745" s="108"/>
      <c r="C3745" s="114"/>
      <c r="D3745" s="114"/>
    </row>
    <row r="3746" spans="1:4" s="94" customFormat="1" x14ac:dyDescent="0.2">
      <c r="A3746" s="112" t="s">
        <v>681</v>
      </c>
      <c r="B3746" s="115"/>
      <c r="C3746" s="114"/>
      <c r="D3746" s="114"/>
    </row>
    <row r="3747" spans="1:4" s="94" customFormat="1" x14ac:dyDescent="0.2">
      <c r="A3747" s="112" t="s">
        <v>246</v>
      </c>
      <c r="B3747" s="115"/>
      <c r="C3747" s="114"/>
      <c r="D3747" s="114"/>
    </row>
    <row r="3748" spans="1:4" s="94" customFormat="1" x14ac:dyDescent="0.2">
      <c r="A3748" s="112" t="s">
        <v>371</v>
      </c>
      <c r="B3748" s="115"/>
      <c r="C3748" s="114"/>
      <c r="D3748" s="114"/>
    </row>
    <row r="3749" spans="1:4" s="94" customFormat="1" x14ac:dyDescent="0.2">
      <c r="A3749" s="112" t="s">
        <v>529</v>
      </c>
      <c r="B3749" s="115"/>
      <c r="C3749" s="114"/>
      <c r="D3749" s="114"/>
    </row>
    <row r="3750" spans="1:4" s="94" customFormat="1" x14ac:dyDescent="0.2">
      <c r="A3750" s="112"/>
      <c r="B3750" s="143"/>
      <c r="C3750" s="131"/>
      <c r="D3750" s="131"/>
    </row>
    <row r="3751" spans="1:4" s="94" customFormat="1" x14ac:dyDescent="0.2">
      <c r="A3751" s="110">
        <v>410000</v>
      </c>
      <c r="B3751" s="111" t="s">
        <v>87</v>
      </c>
      <c r="C3751" s="109">
        <f>C3752+C3757+C3769+C3771+C3780+0+0</f>
        <v>60998200</v>
      </c>
      <c r="D3751" s="109">
        <f>D3752+D3757+D3769+D3771+D3780+0+0</f>
        <v>0</v>
      </c>
    </row>
    <row r="3752" spans="1:4" s="94" customFormat="1" x14ac:dyDescent="0.2">
      <c r="A3752" s="110">
        <v>411000</v>
      </c>
      <c r="B3752" s="111" t="s">
        <v>200</v>
      </c>
      <c r="C3752" s="109">
        <f t="shared" ref="C3752" si="803">SUM(C3753:C3756)</f>
        <v>2841800</v>
      </c>
      <c r="D3752" s="109">
        <f t="shared" ref="D3752" si="804">SUM(D3753:D3756)</f>
        <v>0</v>
      </c>
    </row>
    <row r="3753" spans="1:4" s="94" customFormat="1" x14ac:dyDescent="0.2">
      <c r="A3753" s="112">
        <v>411100</v>
      </c>
      <c r="B3753" s="113" t="s">
        <v>88</v>
      </c>
      <c r="C3753" s="114">
        <v>2645000</v>
      </c>
      <c r="D3753" s="122">
        <v>0</v>
      </c>
    </row>
    <row r="3754" spans="1:4" s="94" customFormat="1" ht="40.5" x14ac:dyDescent="0.2">
      <c r="A3754" s="112">
        <v>411200</v>
      </c>
      <c r="B3754" s="113" t="s">
        <v>213</v>
      </c>
      <c r="C3754" s="114">
        <v>100000</v>
      </c>
      <c r="D3754" s="122">
        <v>0</v>
      </c>
    </row>
    <row r="3755" spans="1:4" s="94" customFormat="1" ht="40.5" x14ac:dyDescent="0.2">
      <c r="A3755" s="112">
        <v>411300</v>
      </c>
      <c r="B3755" s="113" t="s">
        <v>89</v>
      </c>
      <c r="C3755" s="114">
        <v>80000</v>
      </c>
      <c r="D3755" s="122">
        <v>0</v>
      </c>
    </row>
    <row r="3756" spans="1:4" s="94" customFormat="1" x14ac:dyDescent="0.2">
      <c r="A3756" s="112">
        <v>411400</v>
      </c>
      <c r="B3756" s="113" t="s">
        <v>90</v>
      </c>
      <c r="C3756" s="114">
        <v>16800</v>
      </c>
      <c r="D3756" s="122">
        <v>0</v>
      </c>
    </row>
    <row r="3757" spans="1:4" s="94" customFormat="1" x14ac:dyDescent="0.2">
      <c r="A3757" s="110">
        <v>412000</v>
      </c>
      <c r="B3757" s="115" t="s">
        <v>205</v>
      </c>
      <c r="C3757" s="109">
        <f t="shared" ref="C3757" si="805">SUM(C3758:C3768)</f>
        <v>564300</v>
      </c>
      <c r="D3757" s="109">
        <f t="shared" ref="D3757" si="806">SUM(D3758:D3768)</f>
        <v>0</v>
      </c>
    </row>
    <row r="3758" spans="1:4" s="94" customFormat="1" ht="40.5" x14ac:dyDescent="0.2">
      <c r="A3758" s="112">
        <v>412200</v>
      </c>
      <c r="B3758" s="113" t="s">
        <v>214</v>
      </c>
      <c r="C3758" s="114">
        <v>53000</v>
      </c>
      <c r="D3758" s="122">
        <v>0</v>
      </c>
    </row>
    <row r="3759" spans="1:4" s="94" customFormat="1" x14ac:dyDescent="0.2">
      <c r="A3759" s="112">
        <v>412300</v>
      </c>
      <c r="B3759" s="113" t="s">
        <v>92</v>
      </c>
      <c r="C3759" s="114">
        <v>41000</v>
      </c>
      <c r="D3759" s="122">
        <v>0</v>
      </c>
    </row>
    <row r="3760" spans="1:4" s="94" customFormat="1" x14ac:dyDescent="0.2">
      <c r="A3760" s="112">
        <v>412500</v>
      </c>
      <c r="B3760" s="113" t="s">
        <v>94</v>
      </c>
      <c r="C3760" s="114">
        <v>14000</v>
      </c>
      <c r="D3760" s="122">
        <v>0</v>
      </c>
    </row>
    <row r="3761" spans="1:4" s="94" customFormat="1" x14ac:dyDescent="0.2">
      <c r="A3761" s="112">
        <v>412600</v>
      </c>
      <c r="B3761" s="113" t="s">
        <v>215</v>
      </c>
      <c r="C3761" s="114">
        <v>45000</v>
      </c>
      <c r="D3761" s="122">
        <v>0</v>
      </c>
    </row>
    <row r="3762" spans="1:4" s="94" customFormat="1" x14ac:dyDescent="0.2">
      <c r="A3762" s="112">
        <v>412700</v>
      </c>
      <c r="B3762" s="113" t="s">
        <v>202</v>
      </c>
      <c r="C3762" s="114">
        <v>130000</v>
      </c>
      <c r="D3762" s="122">
        <v>0</v>
      </c>
    </row>
    <row r="3763" spans="1:4" s="94" customFormat="1" x14ac:dyDescent="0.2">
      <c r="A3763" s="112">
        <v>412900</v>
      </c>
      <c r="B3763" s="113" t="s">
        <v>530</v>
      </c>
      <c r="C3763" s="114">
        <v>1300.0000000000002</v>
      </c>
      <c r="D3763" s="122">
        <v>0</v>
      </c>
    </row>
    <row r="3764" spans="1:4" s="94" customFormat="1" x14ac:dyDescent="0.2">
      <c r="A3764" s="112">
        <v>412900</v>
      </c>
      <c r="B3764" s="113" t="s">
        <v>295</v>
      </c>
      <c r="C3764" s="114">
        <v>220000</v>
      </c>
      <c r="D3764" s="122">
        <v>0</v>
      </c>
    </row>
    <row r="3765" spans="1:4" s="94" customFormat="1" x14ac:dyDescent="0.2">
      <c r="A3765" s="112">
        <v>412900</v>
      </c>
      <c r="B3765" s="117" t="s">
        <v>313</v>
      </c>
      <c r="C3765" s="114">
        <v>4000</v>
      </c>
      <c r="D3765" s="122">
        <v>0</v>
      </c>
    </row>
    <row r="3766" spans="1:4" s="94" customFormat="1" x14ac:dyDescent="0.2">
      <c r="A3766" s="112">
        <v>412900</v>
      </c>
      <c r="B3766" s="117" t="s">
        <v>315</v>
      </c>
      <c r="C3766" s="114">
        <v>8000</v>
      </c>
      <c r="D3766" s="122">
        <v>0</v>
      </c>
    </row>
    <row r="3767" spans="1:4" s="94" customFormat="1" x14ac:dyDescent="0.2">
      <c r="A3767" s="112">
        <v>412900</v>
      </c>
      <c r="B3767" s="117" t="s">
        <v>427</v>
      </c>
      <c r="C3767" s="114">
        <v>30000</v>
      </c>
      <c r="D3767" s="122">
        <v>0</v>
      </c>
    </row>
    <row r="3768" spans="1:4" s="94" customFormat="1" x14ac:dyDescent="0.2">
      <c r="A3768" s="112">
        <v>412900</v>
      </c>
      <c r="B3768" s="113" t="s">
        <v>297</v>
      </c>
      <c r="C3768" s="114">
        <v>17999.999999999996</v>
      </c>
      <c r="D3768" s="122">
        <v>0</v>
      </c>
    </row>
    <row r="3769" spans="1:4" s="94" customFormat="1" x14ac:dyDescent="0.2">
      <c r="A3769" s="110">
        <v>414000</v>
      </c>
      <c r="B3769" s="115" t="s">
        <v>104</v>
      </c>
      <c r="C3769" s="109">
        <f>SUM(C3770:C3770)</f>
        <v>1900000</v>
      </c>
      <c r="D3769" s="109">
        <f>SUM(D3770:D3770)</f>
        <v>0</v>
      </c>
    </row>
    <row r="3770" spans="1:4" s="94" customFormat="1" x14ac:dyDescent="0.2">
      <c r="A3770" s="112">
        <v>414100</v>
      </c>
      <c r="B3770" s="113" t="s">
        <v>428</v>
      </c>
      <c r="C3770" s="114">
        <v>1900000</v>
      </c>
      <c r="D3770" s="122">
        <v>0</v>
      </c>
    </row>
    <row r="3771" spans="1:4" s="119" customFormat="1" x14ac:dyDescent="0.2">
      <c r="A3771" s="110">
        <v>415000</v>
      </c>
      <c r="B3771" s="144" t="s">
        <v>50</v>
      </c>
      <c r="C3771" s="109">
        <f>SUM(C3772:C3779)</f>
        <v>49692100</v>
      </c>
      <c r="D3771" s="109">
        <f>SUM(D3772:D3779)</f>
        <v>0</v>
      </c>
    </row>
    <row r="3772" spans="1:4" s="94" customFormat="1" x14ac:dyDescent="0.2">
      <c r="A3772" s="120">
        <v>415200</v>
      </c>
      <c r="B3772" s="113" t="s">
        <v>266</v>
      </c>
      <c r="C3772" s="114">
        <v>3106600</v>
      </c>
      <c r="D3772" s="122">
        <v>0</v>
      </c>
    </row>
    <row r="3773" spans="1:4" s="94" customFormat="1" x14ac:dyDescent="0.2">
      <c r="A3773" s="112">
        <v>415200</v>
      </c>
      <c r="B3773" s="113" t="s">
        <v>429</v>
      </c>
      <c r="C3773" s="114">
        <v>30000</v>
      </c>
      <c r="D3773" s="122">
        <v>0</v>
      </c>
    </row>
    <row r="3774" spans="1:4" s="94" customFormat="1" ht="40.5" x14ac:dyDescent="0.2">
      <c r="A3774" s="112">
        <v>415200</v>
      </c>
      <c r="B3774" s="113" t="s">
        <v>682</v>
      </c>
      <c r="C3774" s="114">
        <v>220000</v>
      </c>
      <c r="D3774" s="122">
        <v>0</v>
      </c>
    </row>
    <row r="3775" spans="1:4" s="94" customFormat="1" x14ac:dyDescent="0.2">
      <c r="A3775" s="112">
        <v>415200</v>
      </c>
      <c r="B3775" s="113" t="s">
        <v>343</v>
      </c>
      <c r="C3775" s="114">
        <v>860000</v>
      </c>
      <c r="D3775" s="122">
        <v>0</v>
      </c>
    </row>
    <row r="3776" spans="1:4" s="94" customFormat="1" x14ac:dyDescent="0.2">
      <c r="A3776" s="112">
        <v>415200</v>
      </c>
      <c r="B3776" s="113" t="s">
        <v>265</v>
      </c>
      <c r="C3776" s="114">
        <v>264500</v>
      </c>
      <c r="D3776" s="122">
        <v>0</v>
      </c>
    </row>
    <row r="3777" spans="1:4" s="94" customFormat="1" x14ac:dyDescent="0.2">
      <c r="A3777" s="112">
        <v>415200</v>
      </c>
      <c r="B3777" s="113" t="s">
        <v>430</v>
      </c>
      <c r="C3777" s="114">
        <v>4380000</v>
      </c>
      <c r="D3777" s="122">
        <v>0</v>
      </c>
    </row>
    <row r="3778" spans="1:4" s="94" customFormat="1" x14ac:dyDescent="0.2">
      <c r="A3778" s="112">
        <v>415200</v>
      </c>
      <c r="B3778" s="113" t="s">
        <v>260</v>
      </c>
      <c r="C3778" s="114">
        <v>40831000</v>
      </c>
      <c r="D3778" s="122">
        <v>0</v>
      </c>
    </row>
    <row r="3779" spans="1:4" s="94" customFormat="1" x14ac:dyDescent="0.2">
      <c r="A3779" s="112">
        <v>415200</v>
      </c>
      <c r="B3779" s="113" t="s">
        <v>261</v>
      </c>
      <c r="C3779" s="114">
        <v>0</v>
      </c>
      <c r="D3779" s="122">
        <v>0</v>
      </c>
    </row>
    <row r="3780" spans="1:4" s="119" customFormat="1" x14ac:dyDescent="0.2">
      <c r="A3780" s="110">
        <v>416000</v>
      </c>
      <c r="B3780" s="115" t="s">
        <v>207</v>
      </c>
      <c r="C3780" s="109">
        <f t="shared" ref="C3780:D3780" si="807">SUM(C3781:C3781)</f>
        <v>6000000</v>
      </c>
      <c r="D3780" s="109">
        <f t="shared" si="807"/>
        <v>0</v>
      </c>
    </row>
    <row r="3781" spans="1:4" s="94" customFormat="1" x14ac:dyDescent="0.2">
      <c r="A3781" s="112">
        <v>416300</v>
      </c>
      <c r="B3781" s="113" t="s">
        <v>431</v>
      </c>
      <c r="C3781" s="114">
        <v>6000000</v>
      </c>
      <c r="D3781" s="122">
        <v>0</v>
      </c>
    </row>
    <row r="3782" spans="1:4" s="119" customFormat="1" x14ac:dyDescent="0.2">
      <c r="A3782" s="110">
        <v>480000</v>
      </c>
      <c r="B3782" s="115" t="s">
        <v>147</v>
      </c>
      <c r="C3782" s="109">
        <f>C3783+C3793</f>
        <v>301836400</v>
      </c>
      <c r="D3782" s="109">
        <f>D3783+D3793</f>
        <v>0</v>
      </c>
    </row>
    <row r="3783" spans="1:4" s="94" customFormat="1" x14ac:dyDescent="0.2">
      <c r="A3783" s="110">
        <v>487000</v>
      </c>
      <c r="B3783" s="115" t="s">
        <v>199</v>
      </c>
      <c r="C3783" s="109">
        <f>SUM(C3784:C3792)</f>
        <v>301236400</v>
      </c>
      <c r="D3783" s="109">
        <f>SUM(D3784:D3792)</f>
        <v>0</v>
      </c>
    </row>
    <row r="3784" spans="1:4" s="94" customFormat="1" x14ac:dyDescent="0.2">
      <c r="A3784" s="112">
        <v>487300</v>
      </c>
      <c r="B3784" s="113" t="s">
        <v>683</v>
      </c>
      <c r="C3784" s="114">
        <v>36000000</v>
      </c>
      <c r="D3784" s="122">
        <v>0</v>
      </c>
    </row>
    <row r="3785" spans="1:4" s="94" customFormat="1" ht="40.5" x14ac:dyDescent="0.2">
      <c r="A3785" s="112">
        <v>487300</v>
      </c>
      <c r="B3785" s="113" t="s">
        <v>684</v>
      </c>
      <c r="C3785" s="114">
        <v>13200000</v>
      </c>
      <c r="D3785" s="122">
        <v>0</v>
      </c>
    </row>
    <row r="3786" spans="1:4" s="94" customFormat="1" x14ac:dyDescent="0.2">
      <c r="A3786" s="120">
        <v>487400</v>
      </c>
      <c r="B3786" s="113" t="s">
        <v>685</v>
      </c>
      <c r="C3786" s="114">
        <v>1615300</v>
      </c>
      <c r="D3786" s="122">
        <v>0</v>
      </c>
    </row>
    <row r="3787" spans="1:4" s="94" customFormat="1" x14ac:dyDescent="0.2">
      <c r="A3787" s="120">
        <v>487400</v>
      </c>
      <c r="B3787" s="113" t="s">
        <v>286</v>
      </c>
      <c r="C3787" s="114">
        <v>800000</v>
      </c>
      <c r="D3787" s="122">
        <v>0</v>
      </c>
    </row>
    <row r="3788" spans="1:4" s="94" customFormat="1" ht="40.5" x14ac:dyDescent="0.2">
      <c r="A3788" s="120">
        <v>487400</v>
      </c>
      <c r="B3788" s="113" t="s">
        <v>287</v>
      </c>
      <c r="C3788" s="114">
        <v>128400000</v>
      </c>
      <c r="D3788" s="122">
        <v>0</v>
      </c>
    </row>
    <row r="3789" spans="1:4" s="94" customFormat="1" x14ac:dyDescent="0.2">
      <c r="A3789" s="120">
        <v>487400</v>
      </c>
      <c r="B3789" s="113" t="s">
        <v>288</v>
      </c>
      <c r="C3789" s="114">
        <v>71600000</v>
      </c>
      <c r="D3789" s="122">
        <v>0</v>
      </c>
    </row>
    <row r="3790" spans="1:4" s="94" customFormat="1" ht="40.5" x14ac:dyDescent="0.2">
      <c r="A3790" s="120">
        <v>487400</v>
      </c>
      <c r="B3790" s="113" t="s">
        <v>432</v>
      </c>
      <c r="C3790" s="114">
        <v>9040000</v>
      </c>
      <c r="D3790" s="122">
        <v>0</v>
      </c>
    </row>
    <row r="3791" spans="1:4" s="94" customFormat="1" ht="40.5" x14ac:dyDescent="0.2">
      <c r="A3791" s="120">
        <v>487400</v>
      </c>
      <c r="B3791" s="113" t="s">
        <v>507</v>
      </c>
      <c r="C3791" s="114">
        <v>581100</v>
      </c>
      <c r="D3791" s="122">
        <v>0</v>
      </c>
    </row>
    <row r="3792" spans="1:4" s="94" customFormat="1" x14ac:dyDescent="0.2">
      <c r="A3792" s="120">
        <v>487400</v>
      </c>
      <c r="B3792" s="113" t="s">
        <v>686</v>
      </c>
      <c r="C3792" s="114">
        <v>40000000</v>
      </c>
      <c r="D3792" s="122">
        <v>0</v>
      </c>
    </row>
    <row r="3793" spans="1:4" s="94" customFormat="1" x14ac:dyDescent="0.2">
      <c r="A3793" s="110">
        <v>488000</v>
      </c>
      <c r="B3793" s="115" t="s">
        <v>103</v>
      </c>
      <c r="C3793" s="109">
        <f>0+0+0+C3794</f>
        <v>600000</v>
      </c>
      <c r="D3793" s="109">
        <f>0+0+0+D3794</f>
        <v>0</v>
      </c>
    </row>
    <row r="3794" spans="1:4" s="94" customFormat="1" x14ac:dyDescent="0.2">
      <c r="A3794" s="112">
        <v>488100</v>
      </c>
      <c r="B3794" s="113" t="s">
        <v>687</v>
      </c>
      <c r="C3794" s="114">
        <v>600000</v>
      </c>
      <c r="D3794" s="122">
        <v>0</v>
      </c>
    </row>
    <row r="3795" spans="1:4" s="94" customFormat="1" x14ac:dyDescent="0.2">
      <c r="A3795" s="110">
        <v>510000</v>
      </c>
      <c r="B3795" s="115" t="s">
        <v>151</v>
      </c>
      <c r="C3795" s="109">
        <f t="shared" ref="C3795" si="808">C3796+C3799</f>
        <v>85567000</v>
      </c>
      <c r="D3795" s="109">
        <f t="shared" ref="D3795" si="809">D3796+D3799</f>
        <v>0</v>
      </c>
    </row>
    <row r="3796" spans="1:4" s="94" customFormat="1" x14ac:dyDescent="0.2">
      <c r="A3796" s="110">
        <v>511000</v>
      </c>
      <c r="B3796" s="115" t="s">
        <v>152</v>
      </c>
      <c r="C3796" s="109">
        <f t="shared" ref="C3796" si="810">SUM(C3797:C3798)</f>
        <v>85560000</v>
      </c>
      <c r="D3796" s="109">
        <f t="shared" ref="D3796" si="811">SUM(D3797:D3798)</f>
        <v>0</v>
      </c>
    </row>
    <row r="3797" spans="1:4" s="94" customFormat="1" x14ac:dyDescent="0.2">
      <c r="A3797" s="120">
        <v>511100</v>
      </c>
      <c r="B3797" s="113" t="s">
        <v>153</v>
      </c>
      <c r="C3797" s="114">
        <v>85555000</v>
      </c>
      <c r="D3797" s="122">
        <v>0</v>
      </c>
    </row>
    <row r="3798" spans="1:4" s="94" customFormat="1" x14ac:dyDescent="0.2">
      <c r="A3798" s="112">
        <v>511300</v>
      </c>
      <c r="B3798" s="113" t="s">
        <v>155</v>
      </c>
      <c r="C3798" s="114">
        <v>5000</v>
      </c>
      <c r="D3798" s="122">
        <v>0</v>
      </c>
    </row>
    <row r="3799" spans="1:4" s="119" customFormat="1" x14ac:dyDescent="0.2">
      <c r="A3799" s="110">
        <v>516000</v>
      </c>
      <c r="B3799" s="115" t="s">
        <v>162</v>
      </c>
      <c r="C3799" s="109">
        <f t="shared" ref="C3799:D3799" si="812">C3800</f>
        <v>7000</v>
      </c>
      <c r="D3799" s="109">
        <f t="shared" si="812"/>
        <v>0</v>
      </c>
    </row>
    <row r="3800" spans="1:4" s="94" customFormat="1" x14ac:dyDescent="0.2">
      <c r="A3800" s="112">
        <v>516100</v>
      </c>
      <c r="B3800" s="113" t="s">
        <v>162</v>
      </c>
      <c r="C3800" s="114">
        <v>7000</v>
      </c>
      <c r="D3800" s="122">
        <v>0</v>
      </c>
    </row>
    <row r="3801" spans="1:4" s="119" customFormat="1" x14ac:dyDescent="0.2">
      <c r="A3801" s="110">
        <v>610000</v>
      </c>
      <c r="B3801" s="115" t="s">
        <v>170</v>
      </c>
      <c r="C3801" s="109">
        <f>C3802</f>
        <v>0</v>
      </c>
      <c r="D3801" s="109">
        <f t="shared" ref="C3801:D3802" si="813">D3802</f>
        <v>0</v>
      </c>
    </row>
    <row r="3802" spans="1:4" s="119" customFormat="1" x14ac:dyDescent="0.2">
      <c r="A3802" s="110">
        <v>611000</v>
      </c>
      <c r="B3802" s="115" t="s">
        <v>114</v>
      </c>
      <c r="C3802" s="109">
        <f t="shared" si="813"/>
        <v>0</v>
      </c>
      <c r="D3802" s="109">
        <f t="shared" si="813"/>
        <v>0</v>
      </c>
    </row>
    <row r="3803" spans="1:4" s="94" customFormat="1" x14ac:dyDescent="0.2">
      <c r="A3803" s="112">
        <v>611200</v>
      </c>
      <c r="B3803" s="113" t="s">
        <v>223</v>
      </c>
      <c r="C3803" s="114">
        <v>0</v>
      </c>
      <c r="D3803" s="122">
        <v>0</v>
      </c>
    </row>
    <row r="3804" spans="1:4" s="119" customFormat="1" x14ac:dyDescent="0.2">
      <c r="A3804" s="110">
        <v>630000</v>
      </c>
      <c r="B3804" s="115" t="s">
        <v>190</v>
      </c>
      <c r="C3804" s="109">
        <f>C3805+C3807</f>
        <v>155000</v>
      </c>
      <c r="D3804" s="109">
        <f>D3805+D3807</f>
        <v>0</v>
      </c>
    </row>
    <row r="3805" spans="1:4" s="119" customFormat="1" x14ac:dyDescent="0.2">
      <c r="A3805" s="110">
        <v>631000</v>
      </c>
      <c r="B3805" s="115" t="s">
        <v>125</v>
      </c>
      <c r="C3805" s="109">
        <f>SUM(C3806:C3806)</f>
        <v>35000</v>
      </c>
      <c r="D3805" s="109">
        <f>SUM(D3806:D3806)</f>
        <v>0</v>
      </c>
    </row>
    <row r="3806" spans="1:4" s="94" customFormat="1" x14ac:dyDescent="0.2">
      <c r="A3806" s="112">
        <v>631100</v>
      </c>
      <c r="B3806" s="113" t="s">
        <v>192</v>
      </c>
      <c r="C3806" s="114">
        <v>35000</v>
      </c>
      <c r="D3806" s="122">
        <v>0</v>
      </c>
    </row>
    <row r="3807" spans="1:4" s="119" customFormat="1" x14ac:dyDescent="0.2">
      <c r="A3807" s="110">
        <v>638000</v>
      </c>
      <c r="B3807" s="115" t="s">
        <v>126</v>
      </c>
      <c r="C3807" s="109">
        <f>C3808+0</f>
        <v>120000</v>
      </c>
      <c r="D3807" s="109">
        <f t="shared" ref="D3807" si="814">D3808</f>
        <v>0</v>
      </c>
    </row>
    <row r="3808" spans="1:4" s="94" customFormat="1" x14ac:dyDescent="0.2">
      <c r="A3808" s="112">
        <v>638100</v>
      </c>
      <c r="B3808" s="113" t="s">
        <v>195</v>
      </c>
      <c r="C3808" s="114">
        <v>120000</v>
      </c>
      <c r="D3808" s="122">
        <v>0</v>
      </c>
    </row>
    <row r="3809" spans="1:4" s="94" customFormat="1" x14ac:dyDescent="0.2">
      <c r="A3809" s="153"/>
      <c r="B3809" s="147" t="s">
        <v>229</v>
      </c>
      <c r="C3809" s="151">
        <f>C3751+C3782+C3795+C3804+C3801</f>
        <v>448556600</v>
      </c>
      <c r="D3809" s="151">
        <f>D3751+D3782+D3795+D3804+D3801</f>
        <v>0</v>
      </c>
    </row>
    <row r="3810" spans="1:4" s="167" customFormat="1" x14ac:dyDescent="0.2">
      <c r="A3810" s="107"/>
      <c r="B3810" s="143"/>
      <c r="C3810" s="131"/>
      <c r="D3810" s="131"/>
    </row>
    <row r="3811" spans="1:4" s="167" customFormat="1" x14ac:dyDescent="0.2">
      <c r="A3811" s="107"/>
      <c r="B3811" s="143"/>
      <c r="C3811" s="131"/>
      <c r="D3811" s="131"/>
    </row>
    <row r="3812" spans="1:4" s="167" customFormat="1" x14ac:dyDescent="0.2">
      <c r="A3812" s="112" t="s">
        <v>688</v>
      </c>
      <c r="B3812" s="113"/>
      <c r="C3812" s="131"/>
      <c r="D3812" s="131"/>
    </row>
    <row r="3813" spans="1:4" s="167" customFormat="1" x14ac:dyDescent="0.2">
      <c r="A3813" s="112" t="s">
        <v>246</v>
      </c>
      <c r="B3813" s="113"/>
      <c r="C3813" s="131"/>
      <c r="D3813" s="131"/>
    </row>
    <row r="3814" spans="1:4" s="167" customFormat="1" x14ac:dyDescent="0.2">
      <c r="A3814" s="112" t="s">
        <v>392</v>
      </c>
      <c r="B3814" s="113"/>
      <c r="C3814" s="131"/>
      <c r="D3814" s="131"/>
    </row>
    <row r="3815" spans="1:4" s="167" customFormat="1" x14ac:dyDescent="0.2">
      <c r="A3815" s="112" t="s">
        <v>689</v>
      </c>
      <c r="B3815" s="113"/>
      <c r="C3815" s="131"/>
      <c r="D3815" s="131"/>
    </row>
    <row r="3816" spans="1:4" s="167" customFormat="1" x14ac:dyDescent="0.2">
      <c r="A3816" s="107"/>
      <c r="B3816" s="113"/>
      <c r="C3816" s="131"/>
      <c r="D3816" s="131"/>
    </row>
    <row r="3817" spans="1:4" s="168" customFormat="1" x14ac:dyDescent="0.2">
      <c r="A3817" s="110">
        <v>410000</v>
      </c>
      <c r="B3817" s="111" t="s">
        <v>87</v>
      </c>
      <c r="C3817" s="109">
        <f>C3818+C3823+C3837</f>
        <v>6551700</v>
      </c>
      <c r="D3817" s="109">
        <f t="shared" ref="D3817" si="815">D3818+D3823+D3837</f>
        <v>0</v>
      </c>
    </row>
    <row r="3818" spans="1:4" s="168" customFormat="1" x14ac:dyDescent="0.2">
      <c r="A3818" s="110">
        <v>411000</v>
      </c>
      <c r="B3818" s="111" t="s">
        <v>200</v>
      </c>
      <c r="C3818" s="109">
        <f>SUM(C3819:C3822)</f>
        <v>5830500</v>
      </c>
      <c r="D3818" s="109">
        <f t="shared" ref="D3818" si="816">SUM(D3819:D3822)</f>
        <v>0</v>
      </c>
    </row>
    <row r="3819" spans="1:4" s="167" customFormat="1" x14ac:dyDescent="0.2">
      <c r="A3819" s="112">
        <v>411100</v>
      </c>
      <c r="B3819" s="113" t="s">
        <v>88</v>
      </c>
      <c r="C3819" s="114">
        <v>5473400</v>
      </c>
      <c r="D3819" s="122">
        <v>0</v>
      </c>
    </row>
    <row r="3820" spans="1:4" s="167" customFormat="1" ht="40.5" x14ac:dyDescent="0.2">
      <c r="A3820" s="112">
        <v>411200</v>
      </c>
      <c r="B3820" s="113" t="s">
        <v>213</v>
      </c>
      <c r="C3820" s="114">
        <v>151300</v>
      </c>
      <c r="D3820" s="122">
        <v>0</v>
      </c>
    </row>
    <row r="3821" spans="1:4" s="167" customFormat="1" ht="40.5" x14ac:dyDescent="0.2">
      <c r="A3821" s="112">
        <v>411300</v>
      </c>
      <c r="B3821" s="113" t="s">
        <v>89</v>
      </c>
      <c r="C3821" s="114">
        <v>151800</v>
      </c>
      <c r="D3821" s="122">
        <v>0</v>
      </c>
    </row>
    <row r="3822" spans="1:4" s="167" customFormat="1" x14ac:dyDescent="0.2">
      <c r="A3822" s="112">
        <v>411400</v>
      </c>
      <c r="B3822" s="113" t="s">
        <v>90</v>
      </c>
      <c r="C3822" s="114">
        <v>54000</v>
      </c>
      <c r="D3822" s="122">
        <v>0</v>
      </c>
    </row>
    <row r="3823" spans="1:4" s="168" customFormat="1" x14ac:dyDescent="0.2">
      <c r="A3823" s="110">
        <v>412000</v>
      </c>
      <c r="B3823" s="115" t="s">
        <v>205</v>
      </c>
      <c r="C3823" s="109">
        <f>SUM(C3824:C3836)</f>
        <v>721200</v>
      </c>
      <c r="D3823" s="109">
        <f t="shared" ref="D3823" si="817">SUM(D3824:D3836)</f>
        <v>0</v>
      </c>
    </row>
    <row r="3824" spans="1:4" s="167" customFormat="1" x14ac:dyDescent="0.2">
      <c r="A3824" s="120">
        <v>412100</v>
      </c>
      <c r="B3824" s="113" t="s">
        <v>91</v>
      </c>
      <c r="C3824" s="114">
        <v>18000</v>
      </c>
      <c r="D3824" s="122">
        <v>0</v>
      </c>
    </row>
    <row r="3825" spans="1:4" s="167" customFormat="1" ht="40.5" x14ac:dyDescent="0.2">
      <c r="A3825" s="112">
        <v>412200</v>
      </c>
      <c r="B3825" s="113" t="s">
        <v>214</v>
      </c>
      <c r="C3825" s="114">
        <v>320000</v>
      </c>
      <c r="D3825" s="122">
        <v>0</v>
      </c>
    </row>
    <row r="3826" spans="1:4" s="167" customFormat="1" x14ac:dyDescent="0.2">
      <c r="A3826" s="112">
        <v>412300</v>
      </c>
      <c r="B3826" s="113" t="s">
        <v>92</v>
      </c>
      <c r="C3826" s="114">
        <v>85000</v>
      </c>
      <c r="D3826" s="122">
        <v>0</v>
      </c>
    </row>
    <row r="3827" spans="1:4" s="167" customFormat="1" x14ac:dyDescent="0.2">
      <c r="A3827" s="112">
        <v>412400</v>
      </c>
      <c r="B3827" s="113" t="s">
        <v>93</v>
      </c>
      <c r="C3827" s="114">
        <v>1500</v>
      </c>
      <c r="D3827" s="122">
        <v>0</v>
      </c>
    </row>
    <row r="3828" spans="1:4" s="167" customFormat="1" x14ac:dyDescent="0.2">
      <c r="A3828" s="112">
        <v>412500</v>
      </c>
      <c r="B3828" s="113" t="s">
        <v>94</v>
      </c>
      <c r="C3828" s="114">
        <v>85000</v>
      </c>
      <c r="D3828" s="122">
        <v>0</v>
      </c>
    </row>
    <row r="3829" spans="1:4" s="167" customFormat="1" x14ac:dyDescent="0.2">
      <c r="A3829" s="112">
        <v>412600</v>
      </c>
      <c r="B3829" s="113" t="s">
        <v>215</v>
      </c>
      <c r="C3829" s="114">
        <v>17900</v>
      </c>
      <c r="D3829" s="122">
        <v>0</v>
      </c>
    </row>
    <row r="3830" spans="1:4" s="167" customFormat="1" x14ac:dyDescent="0.2">
      <c r="A3830" s="112">
        <v>412700</v>
      </c>
      <c r="B3830" s="113" t="s">
        <v>202</v>
      </c>
      <c r="C3830" s="114">
        <v>113700</v>
      </c>
      <c r="D3830" s="122">
        <v>0</v>
      </c>
    </row>
    <row r="3831" spans="1:4" s="167" customFormat="1" x14ac:dyDescent="0.2">
      <c r="A3831" s="112">
        <v>412900</v>
      </c>
      <c r="B3831" s="117" t="s">
        <v>530</v>
      </c>
      <c r="C3831" s="114">
        <v>10000</v>
      </c>
      <c r="D3831" s="122">
        <v>0</v>
      </c>
    </row>
    <row r="3832" spans="1:4" s="167" customFormat="1" x14ac:dyDescent="0.2">
      <c r="A3832" s="112">
        <v>412900</v>
      </c>
      <c r="B3832" s="117" t="s">
        <v>295</v>
      </c>
      <c r="C3832" s="114">
        <v>50000</v>
      </c>
      <c r="D3832" s="122">
        <v>0</v>
      </c>
    </row>
    <row r="3833" spans="1:4" s="167" customFormat="1" x14ac:dyDescent="0.2">
      <c r="A3833" s="112">
        <v>412900</v>
      </c>
      <c r="B3833" s="117" t="s">
        <v>313</v>
      </c>
      <c r="C3833" s="114">
        <v>4000</v>
      </c>
      <c r="D3833" s="122">
        <v>0</v>
      </c>
    </row>
    <row r="3834" spans="1:4" s="167" customFormat="1" x14ac:dyDescent="0.2">
      <c r="A3834" s="112">
        <v>412900</v>
      </c>
      <c r="B3834" s="117" t="s">
        <v>314</v>
      </c>
      <c r="C3834" s="114">
        <v>2600</v>
      </c>
      <c r="D3834" s="122">
        <v>0</v>
      </c>
    </row>
    <row r="3835" spans="1:4" s="167" customFormat="1" x14ac:dyDescent="0.2">
      <c r="A3835" s="112">
        <v>412900</v>
      </c>
      <c r="B3835" s="117" t="s">
        <v>315</v>
      </c>
      <c r="C3835" s="114">
        <v>9500</v>
      </c>
      <c r="D3835" s="122">
        <v>0</v>
      </c>
    </row>
    <row r="3836" spans="1:4" s="167" customFormat="1" x14ac:dyDescent="0.2">
      <c r="A3836" s="112">
        <v>412900</v>
      </c>
      <c r="B3836" s="117" t="s">
        <v>297</v>
      </c>
      <c r="C3836" s="114">
        <v>4000</v>
      </c>
      <c r="D3836" s="122">
        <v>0</v>
      </c>
    </row>
    <row r="3837" spans="1:4" s="168" customFormat="1" ht="40.5" x14ac:dyDescent="0.2">
      <c r="A3837" s="156">
        <v>418000</v>
      </c>
      <c r="B3837" s="111" t="s">
        <v>209</v>
      </c>
      <c r="C3837" s="109">
        <f t="shared" ref="C3837:D3837" si="818">C3838</f>
        <v>0</v>
      </c>
      <c r="D3837" s="109">
        <f t="shared" si="818"/>
        <v>0</v>
      </c>
    </row>
    <row r="3838" spans="1:4" s="167" customFormat="1" x14ac:dyDescent="0.2">
      <c r="A3838" s="120">
        <v>418400</v>
      </c>
      <c r="B3838" s="117" t="s">
        <v>146</v>
      </c>
      <c r="C3838" s="114">
        <v>0</v>
      </c>
      <c r="D3838" s="122">
        <v>0</v>
      </c>
    </row>
    <row r="3839" spans="1:4" s="168" customFormat="1" x14ac:dyDescent="0.2">
      <c r="A3839" s="110">
        <v>510000</v>
      </c>
      <c r="B3839" s="115" t="s">
        <v>151</v>
      </c>
      <c r="C3839" s="109">
        <f t="shared" ref="C3839" si="819">C3840+C3842</f>
        <v>3000000</v>
      </c>
      <c r="D3839" s="109">
        <f t="shared" ref="D3839" si="820">D3840+D3842</f>
        <v>0</v>
      </c>
    </row>
    <row r="3840" spans="1:4" s="168" customFormat="1" x14ac:dyDescent="0.2">
      <c r="A3840" s="110">
        <v>511000</v>
      </c>
      <c r="B3840" s="115" t="s">
        <v>152</v>
      </c>
      <c r="C3840" s="109">
        <f t="shared" ref="C3840:D3840" si="821">C3841</f>
        <v>100000</v>
      </c>
      <c r="D3840" s="109">
        <f t="shared" si="821"/>
        <v>0</v>
      </c>
    </row>
    <row r="3841" spans="1:4" s="167" customFormat="1" x14ac:dyDescent="0.2">
      <c r="A3841" s="112">
        <v>511300</v>
      </c>
      <c r="B3841" s="113" t="s">
        <v>155</v>
      </c>
      <c r="C3841" s="114">
        <v>100000</v>
      </c>
      <c r="D3841" s="122">
        <v>0</v>
      </c>
    </row>
    <row r="3842" spans="1:4" s="168" customFormat="1" x14ac:dyDescent="0.2">
      <c r="A3842" s="110">
        <v>516000</v>
      </c>
      <c r="B3842" s="115" t="s">
        <v>162</v>
      </c>
      <c r="C3842" s="109">
        <f t="shared" ref="C3842:D3842" si="822">C3843</f>
        <v>2900000</v>
      </c>
      <c r="D3842" s="109">
        <f t="shared" si="822"/>
        <v>0</v>
      </c>
    </row>
    <row r="3843" spans="1:4" s="167" customFormat="1" x14ac:dyDescent="0.2">
      <c r="A3843" s="112">
        <v>516100</v>
      </c>
      <c r="B3843" s="113" t="s">
        <v>162</v>
      </c>
      <c r="C3843" s="114">
        <v>2900000</v>
      </c>
      <c r="D3843" s="122">
        <v>0</v>
      </c>
    </row>
    <row r="3844" spans="1:4" s="168" customFormat="1" x14ac:dyDescent="0.2">
      <c r="A3844" s="110">
        <v>630000</v>
      </c>
      <c r="B3844" s="115" t="s">
        <v>190</v>
      </c>
      <c r="C3844" s="109">
        <f t="shared" ref="C3844:D3845" si="823">C3845</f>
        <v>60000</v>
      </c>
      <c r="D3844" s="109">
        <f t="shared" si="823"/>
        <v>0</v>
      </c>
    </row>
    <row r="3845" spans="1:4" s="168" customFormat="1" x14ac:dyDescent="0.2">
      <c r="A3845" s="110">
        <v>638000</v>
      </c>
      <c r="B3845" s="115" t="s">
        <v>126</v>
      </c>
      <c r="C3845" s="109">
        <f t="shared" si="823"/>
        <v>60000</v>
      </c>
      <c r="D3845" s="109">
        <f t="shared" si="823"/>
        <v>0</v>
      </c>
    </row>
    <row r="3846" spans="1:4" s="167" customFormat="1" x14ac:dyDescent="0.2">
      <c r="A3846" s="112">
        <v>638100</v>
      </c>
      <c r="B3846" s="113" t="s">
        <v>195</v>
      </c>
      <c r="C3846" s="114">
        <v>60000</v>
      </c>
      <c r="D3846" s="122">
        <v>0</v>
      </c>
    </row>
    <row r="3847" spans="1:4" s="169" customFormat="1" x14ac:dyDescent="0.2">
      <c r="A3847" s="127"/>
      <c r="B3847" s="128" t="s">
        <v>229</v>
      </c>
      <c r="C3847" s="129">
        <f>C3817+C3839+C3844</f>
        <v>9611700</v>
      </c>
      <c r="D3847" s="129">
        <f t="shared" ref="D3847" si="824">D3817+D3839+D3844</f>
        <v>0</v>
      </c>
    </row>
    <row r="3848" spans="1:4" s="167" customFormat="1" x14ac:dyDescent="0.2">
      <c r="A3848" s="107"/>
      <c r="B3848" s="143"/>
      <c r="C3848" s="131"/>
      <c r="D3848" s="131"/>
    </row>
    <row r="3849" spans="1:4" s="167" customFormat="1" x14ac:dyDescent="0.2">
      <c r="A3849" s="107"/>
      <c r="B3849" s="143"/>
      <c r="C3849" s="131"/>
      <c r="D3849" s="131"/>
    </row>
    <row r="3850" spans="1:4" s="167" customFormat="1" x14ac:dyDescent="0.2">
      <c r="A3850" s="112" t="s">
        <v>690</v>
      </c>
      <c r="B3850" s="113"/>
      <c r="C3850" s="131"/>
      <c r="D3850" s="131"/>
    </row>
    <row r="3851" spans="1:4" s="167" customFormat="1" x14ac:dyDescent="0.2">
      <c r="A3851" s="112" t="s">
        <v>246</v>
      </c>
      <c r="B3851" s="113"/>
      <c r="C3851" s="131"/>
      <c r="D3851" s="131"/>
    </row>
    <row r="3852" spans="1:4" s="167" customFormat="1" x14ac:dyDescent="0.2">
      <c r="A3852" s="112" t="s">
        <v>393</v>
      </c>
      <c r="B3852" s="113"/>
      <c r="C3852" s="131"/>
      <c r="D3852" s="131"/>
    </row>
    <row r="3853" spans="1:4" s="167" customFormat="1" x14ac:dyDescent="0.2">
      <c r="A3853" s="112" t="s">
        <v>529</v>
      </c>
      <c r="B3853" s="113"/>
      <c r="C3853" s="131"/>
      <c r="D3853" s="131"/>
    </row>
    <row r="3854" spans="1:4" s="167" customFormat="1" x14ac:dyDescent="0.2">
      <c r="A3854" s="107"/>
      <c r="B3854" s="113"/>
      <c r="C3854" s="131"/>
      <c r="D3854" s="131"/>
    </row>
    <row r="3855" spans="1:4" s="168" customFormat="1" x14ac:dyDescent="0.2">
      <c r="A3855" s="110">
        <v>410000</v>
      </c>
      <c r="B3855" s="111" t="s">
        <v>87</v>
      </c>
      <c r="C3855" s="109">
        <f t="shared" ref="C3855" si="825">C3856+C3861</f>
        <v>1387400</v>
      </c>
      <c r="D3855" s="109">
        <f t="shared" ref="D3855" si="826">D3856+D3861</f>
        <v>0</v>
      </c>
    </row>
    <row r="3856" spans="1:4" s="168" customFormat="1" x14ac:dyDescent="0.2">
      <c r="A3856" s="110">
        <v>411000</v>
      </c>
      <c r="B3856" s="111" t="s">
        <v>200</v>
      </c>
      <c r="C3856" s="109">
        <f t="shared" ref="C3856" si="827">SUM(C3857:C3860)</f>
        <v>1042000</v>
      </c>
      <c r="D3856" s="109">
        <f t="shared" ref="D3856" si="828">SUM(D3857:D3860)</f>
        <v>0</v>
      </c>
    </row>
    <row r="3857" spans="1:4" s="167" customFormat="1" x14ac:dyDescent="0.2">
      <c r="A3857" s="112">
        <v>411100</v>
      </c>
      <c r="B3857" s="113" t="s">
        <v>88</v>
      </c>
      <c r="C3857" s="114">
        <v>960000</v>
      </c>
      <c r="D3857" s="122">
        <v>0</v>
      </c>
    </row>
    <row r="3858" spans="1:4" s="167" customFormat="1" ht="40.5" x14ac:dyDescent="0.2">
      <c r="A3858" s="112">
        <v>411200</v>
      </c>
      <c r="B3858" s="113" t="s">
        <v>213</v>
      </c>
      <c r="C3858" s="114">
        <v>22000</v>
      </c>
      <c r="D3858" s="122">
        <v>0</v>
      </c>
    </row>
    <row r="3859" spans="1:4" s="167" customFormat="1" ht="40.5" x14ac:dyDescent="0.2">
      <c r="A3859" s="112">
        <v>411300</v>
      </c>
      <c r="B3859" s="113" t="s">
        <v>89</v>
      </c>
      <c r="C3859" s="114">
        <v>50000</v>
      </c>
      <c r="D3859" s="122">
        <v>0</v>
      </c>
    </row>
    <row r="3860" spans="1:4" s="167" customFormat="1" x14ac:dyDescent="0.2">
      <c r="A3860" s="112">
        <v>411400</v>
      </c>
      <c r="B3860" s="113" t="s">
        <v>90</v>
      </c>
      <c r="C3860" s="114">
        <v>10000</v>
      </c>
      <c r="D3860" s="122">
        <v>0</v>
      </c>
    </row>
    <row r="3861" spans="1:4" s="168" customFormat="1" x14ac:dyDescent="0.2">
      <c r="A3861" s="110">
        <v>412000</v>
      </c>
      <c r="B3861" s="115" t="s">
        <v>205</v>
      </c>
      <c r="C3861" s="109">
        <f t="shared" ref="C3861" si="829">SUM(C3862:C3873)</f>
        <v>345400</v>
      </c>
      <c r="D3861" s="109">
        <f t="shared" ref="D3861" si="830">SUM(D3862:D3873)</f>
        <v>0</v>
      </c>
    </row>
    <row r="3862" spans="1:4" s="167" customFormat="1" x14ac:dyDescent="0.2">
      <c r="A3862" s="120">
        <v>412100</v>
      </c>
      <c r="B3862" s="113" t="s">
        <v>91</v>
      </c>
      <c r="C3862" s="114">
        <v>11500</v>
      </c>
      <c r="D3862" s="122">
        <v>0</v>
      </c>
    </row>
    <row r="3863" spans="1:4" s="167" customFormat="1" ht="40.5" x14ac:dyDescent="0.2">
      <c r="A3863" s="112">
        <v>412200</v>
      </c>
      <c r="B3863" s="113" t="s">
        <v>214</v>
      </c>
      <c r="C3863" s="114">
        <v>40800</v>
      </c>
      <c r="D3863" s="122">
        <v>0</v>
      </c>
    </row>
    <row r="3864" spans="1:4" s="167" customFormat="1" x14ac:dyDescent="0.2">
      <c r="A3864" s="112">
        <v>412300</v>
      </c>
      <c r="B3864" s="113" t="s">
        <v>92</v>
      </c>
      <c r="C3864" s="114">
        <v>20000</v>
      </c>
      <c r="D3864" s="122">
        <v>0</v>
      </c>
    </row>
    <row r="3865" spans="1:4" s="167" customFormat="1" x14ac:dyDescent="0.2">
      <c r="A3865" s="112">
        <v>412400</v>
      </c>
      <c r="B3865" s="113" t="s">
        <v>93</v>
      </c>
      <c r="C3865" s="114">
        <v>200000</v>
      </c>
      <c r="D3865" s="122">
        <v>0</v>
      </c>
    </row>
    <row r="3866" spans="1:4" s="167" customFormat="1" x14ac:dyDescent="0.2">
      <c r="A3866" s="112">
        <v>412500</v>
      </c>
      <c r="B3866" s="113" t="s">
        <v>94</v>
      </c>
      <c r="C3866" s="114">
        <v>17000</v>
      </c>
      <c r="D3866" s="122">
        <v>0</v>
      </c>
    </row>
    <row r="3867" spans="1:4" s="167" customFormat="1" x14ac:dyDescent="0.2">
      <c r="A3867" s="112">
        <v>412600</v>
      </c>
      <c r="B3867" s="113" t="s">
        <v>215</v>
      </c>
      <c r="C3867" s="114">
        <v>8800</v>
      </c>
      <c r="D3867" s="122">
        <v>0</v>
      </c>
    </row>
    <row r="3868" spans="1:4" s="167" customFormat="1" x14ac:dyDescent="0.2">
      <c r="A3868" s="112">
        <v>412700</v>
      </c>
      <c r="B3868" s="113" t="s">
        <v>202</v>
      </c>
      <c r="C3868" s="114">
        <v>3800</v>
      </c>
      <c r="D3868" s="122">
        <v>0</v>
      </c>
    </row>
    <row r="3869" spans="1:4" s="167" customFormat="1" x14ac:dyDescent="0.2">
      <c r="A3869" s="112">
        <v>412900</v>
      </c>
      <c r="B3869" s="117" t="s">
        <v>530</v>
      </c>
      <c r="C3869" s="114">
        <v>2500</v>
      </c>
      <c r="D3869" s="122">
        <v>0</v>
      </c>
    </row>
    <row r="3870" spans="1:4" s="167" customFormat="1" x14ac:dyDescent="0.2">
      <c r="A3870" s="112">
        <v>412900</v>
      </c>
      <c r="B3870" s="117" t="s">
        <v>295</v>
      </c>
      <c r="C3870" s="114">
        <v>38000</v>
      </c>
      <c r="D3870" s="122">
        <v>0</v>
      </c>
    </row>
    <row r="3871" spans="1:4" s="167" customFormat="1" x14ac:dyDescent="0.2">
      <c r="A3871" s="112">
        <v>412900</v>
      </c>
      <c r="B3871" s="117" t="s">
        <v>313</v>
      </c>
      <c r="C3871" s="114">
        <v>1000</v>
      </c>
      <c r="D3871" s="122">
        <v>0</v>
      </c>
    </row>
    <row r="3872" spans="1:4" s="167" customFormat="1" x14ac:dyDescent="0.2">
      <c r="A3872" s="112">
        <v>412900</v>
      </c>
      <c r="B3872" s="117" t="s">
        <v>314</v>
      </c>
      <c r="C3872" s="114">
        <v>1500</v>
      </c>
      <c r="D3872" s="122">
        <v>0</v>
      </c>
    </row>
    <row r="3873" spans="1:4" s="167" customFormat="1" x14ac:dyDescent="0.2">
      <c r="A3873" s="112">
        <v>412900</v>
      </c>
      <c r="B3873" s="117" t="s">
        <v>297</v>
      </c>
      <c r="C3873" s="114">
        <v>500</v>
      </c>
      <c r="D3873" s="122">
        <v>0</v>
      </c>
    </row>
    <row r="3874" spans="1:4" s="168" customFormat="1" x14ac:dyDescent="0.2">
      <c r="A3874" s="110">
        <v>510000</v>
      </c>
      <c r="B3874" s="115" t="s">
        <v>151</v>
      </c>
      <c r="C3874" s="109">
        <f t="shared" ref="C3874:D3875" si="831">C3875</f>
        <v>50000</v>
      </c>
      <c r="D3874" s="109">
        <f t="shared" si="831"/>
        <v>0</v>
      </c>
    </row>
    <row r="3875" spans="1:4" s="168" customFormat="1" x14ac:dyDescent="0.2">
      <c r="A3875" s="110">
        <v>511000</v>
      </c>
      <c r="B3875" s="115" t="s">
        <v>152</v>
      </c>
      <c r="C3875" s="109">
        <f t="shared" si="831"/>
        <v>50000</v>
      </c>
      <c r="D3875" s="109">
        <f t="shared" si="831"/>
        <v>0</v>
      </c>
    </row>
    <row r="3876" spans="1:4" s="167" customFormat="1" x14ac:dyDescent="0.2">
      <c r="A3876" s="112">
        <v>511300</v>
      </c>
      <c r="B3876" s="113" t="s">
        <v>155</v>
      </c>
      <c r="C3876" s="114">
        <v>50000</v>
      </c>
      <c r="D3876" s="122">
        <v>0</v>
      </c>
    </row>
    <row r="3877" spans="1:4" s="168" customFormat="1" x14ac:dyDescent="0.2">
      <c r="A3877" s="110">
        <v>630000</v>
      </c>
      <c r="B3877" s="115" t="s">
        <v>190</v>
      </c>
      <c r="C3877" s="109">
        <f t="shared" ref="C3877:D3878" si="832">C3878</f>
        <v>101000</v>
      </c>
      <c r="D3877" s="109">
        <f t="shared" si="832"/>
        <v>0</v>
      </c>
    </row>
    <row r="3878" spans="1:4" s="168" customFormat="1" x14ac:dyDescent="0.2">
      <c r="A3878" s="110">
        <v>638000</v>
      </c>
      <c r="B3878" s="115" t="s">
        <v>126</v>
      </c>
      <c r="C3878" s="109">
        <f t="shared" si="832"/>
        <v>101000</v>
      </c>
      <c r="D3878" s="109">
        <f t="shared" si="832"/>
        <v>0</v>
      </c>
    </row>
    <row r="3879" spans="1:4" s="167" customFormat="1" x14ac:dyDescent="0.2">
      <c r="A3879" s="112">
        <v>638100</v>
      </c>
      <c r="B3879" s="113" t="s">
        <v>195</v>
      </c>
      <c r="C3879" s="114">
        <v>101000</v>
      </c>
      <c r="D3879" s="122">
        <v>0</v>
      </c>
    </row>
    <row r="3880" spans="1:4" s="169" customFormat="1" x14ac:dyDescent="0.2">
      <c r="A3880" s="127"/>
      <c r="B3880" s="128" t="s">
        <v>229</v>
      </c>
      <c r="C3880" s="129">
        <f t="shared" ref="C3880" si="833">C3855+C3874+C3877</f>
        <v>1538400</v>
      </c>
      <c r="D3880" s="129">
        <f t="shared" ref="D3880" si="834">D3855+D3874+D3877</f>
        <v>0</v>
      </c>
    </row>
    <row r="3881" spans="1:4" s="167" customFormat="1" x14ac:dyDescent="0.2">
      <c r="A3881" s="107"/>
      <c r="B3881" s="143"/>
      <c r="C3881" s="131"/>
      <c r="D3881" s="131"/>
    </row>
    <row r="3882" spans="1:4" s="167" customFormat="1" x14ac:dyDescent="0.2">
      <c r="A3882" s="107"/>
      <c r="B3882" s="143"/>
      <c r="C3882" s="131"/>
      <c r="D3882" s="131"/>
    </row>
    <row r="3883" spans="1:4" s="167" customFormat="1" x14ac:dyDescent="0.2">
      <c r="A3883" s="112" t="s">
        <v>691</v>
      </c>
      <c r="B3883" s="113"/>
      <c r="C3883" s="131"/>
      <c r="D3883" s="131"/>
    </row>
    <row r="3884" spans="1:4" s="167" customFormat="1" x14ac:dyDescent="0.2">
      <c r="A3884" s="112" t="s">
        <v>246</v>
      </c>
      <c r="B3884" s="113"/>
      <c r="C3884" s="131"/>
      <c r="D3884" s="131"/>
    </row>
    <row r="3885" spans="1:4" s="167" customFormat="1" x14ac:dyDescent="0.2">
      <c r="A3885" s="112" t="s">
        <v>395</v>
      </c>
      <c r="B3885" s="113"/>
      <c r="C3885" s="131"/>
      <c r="D3885" s="131"/>
    </row>
    <row r="3886" spans="1:4" s="167" customFormat="1" x14ac:dyDescent="0.2">
      <c r="A3886" s="112" t="s">
        <v>529</v>
      </c>
      <c r="B3886" s="113"/>
      <c r="C3886" s="131"/>
      <c r="D3886" s="131"/>
    </row>
    <row r="3887" spans="1:4" s="167" customFormat="1" x14ac:dyDescent="0.2">
      <c r="A3887" s="107"/>
      <c r="B3887" s="113"/>
      <c r="C3887" s="131"/>
      <c r="D3887" s="131"/>
    </row>
    <row r="3888" spans="1:4" s="168" customFormat="1" x14ac:dyDescent="0.2">
      <c r="A3888" s="110">
        <v>410000</v>
      </c>
      <c r="B3888" s="111" t="s">
        <v>87</v>
      </c>
      <c r="C3888" s="109">
        <f>C3889+C3894+C3909+C3907+0</f>
        <v>3138700</v>
      </c>
      <c r="D3888" s="109">
        <f>D3889+D3894+D3909+D3907+0</f>
        <v>0</v>
      </c>
    </row>
    <row r="3889" spans="1:4" s="168" customFormat="1" x14ac:dyDescent="0.2">
      <c r="A3889" s="110">
        <v>411000</v>
      </c>
      <c r="B3889" s="111" t="s">
        <v>200</v>
      </c>
      <c r="C3889" s="109">
        <f t="shared" ref="C3889" si="835">SUM(C3890:C3893)</f>
        <v>2666500</v>
      </c>
      <c r="D3889" s="109">
        <f t="shared" ref="D3889" si="836">SUM(D3890:D3893)</f>
        <v>0</v>
      </c>
    </row>
    <row r="3890" spans="1:4" s="167" customFormat="1" x14ac:dyDescent="0.2">
      <c r="A3890" s="112">
        <v>411100</v>
      </c>
      <c r="B3890" s="113" t="s">
        <v>88</v>
      </c>
      <c r="C3890" s="114">
        <v>2410000</v>
      </c>
      <c r="D3890" s="122">
        <v>0</v>
      </c>
    </row>
    <row r="3891" spans="1:4" s="167" customFormat="1" ht="40.5" x14ac:dyDescent="0.2">
      <c r="A3891" s="112">
        <v>411200</v>
      </c>
      <c r="B3891" s="113" t="s">
        <v>213</v>
      </c>
      <c r="C3891" s="114">
        <v>64000</v>
      </c>
      <c r="D3891" s="122">
        <v>0</v>
      </c>
    </row>
    <row r="3892" spans="1:4" s="167" customFormat="1" ht="40.5" x14ac:dyDescent="0.2">
      <c r="A3892" s="112">
        <v>411300</v>
      </c>
      <c r="B3892" s="113" t="s">
        <v>89</v>
      </c>
      <c r="C3892" s="114">
        <v>173000</v>
      </c>
      <c r="D3892" s="122">
        <v>0</v>
      </c>
    </row>
    <row r="3893" spans="1:4" s="167" customFormat="1" x14ac:dyDescent="0.2">
      <c r="A3893" s="112">
        <v>411400</v>
      </c>
      <c r="B3893" s="113" t="s">
        <v>90</v>
      </c>
      <c r="C3893" s="114">
        <v>19500</v>
      </c>
      <c r="D3893" s="122">
        <v>0</v>
      </c>
    </row>
    <row r="3894" spans="1:4" s="168" customFormat="1" x14ac:dyDescent="0.2">
      <c r="A3894" s="110">
        <v>412000</v>
      </c>
      <c r="B3894" s="115" t="s">
        <v>205</v>
      </c>
      <c r="C3894" s="109">
        <f t="shared" ref="C3894" si="837">SUM(C3895:C3906)</f>
        <v>458200</v>
      </c>
      <c r="D3894" s="109">
        <f t="shared" ref="D3894" si="838">SUM(D3895:D3906)</f>
        <v>0</v>
      </c>
    </row>
    <row r="3895" spans="1:4" s="167" customFormat="1" x14ac:dyDescent="0.2">
      <c r="A3895" s="120">
        <v>412100</v>
      </c>
      <c r="B3895" s="113" t="s">
        <v>91</v>
      </c>
      <c r="C3895" s="114">
        <v>3000</v>
      </c>
      <c r="D3895" s="122">
        <v>0</v>
      </c>
    </row>
    <row r="3896" spans="1:4" s="167" customFormat="1" ht="40.5" x14ac:dyDescent="0.2">
      <c r="A3896" s="112">
        <v>412200</v>
      </c>
      <c r="B3896" s="113" t="s">
        <v>214</v>
      </c>
      <c r="C3896" s="114">
        <v>80500</v>
      </c>
      <c r="D3896" s="122">
        <v>0</v>
      </c>
    </row>
    <row r="3897" spans="1:4" s="167" customFormat="1" x14ac:dyDescent="0.2">
      <c r="A3897" s="112">
        <v>412300</v>
      </c>
      <c r="B3897" s="113" t="s">
        <v>92</v>
      </c>
      <c r="C3897" s="114">
        <v>63500</v>
      </c>
      <c r="D3897" s="122">
        <v>0</v>
      </c>
    </row>
    <row r="3898" spans="1:4" s="167" customFormat="1" x14ac:dyDescent="0.2">
      <c r="A3898" s="112">
        <v>412500</v>
      </c>
      <c r="B3898" s="113" t="s">
        <v>94</v>
      </c>
      <c r="C3898" s="114">
        <v>33700</v>
      </c>
      <c r="D3898" s="122">
        <v>0</v>
      </c>
    </row>
    <row r="3899" spans="1:4" s="167" customFormat="1" x14ac:dyDescent="0.2">
      <c r="A3899" s="112">
        <v>412600</v>
      </c>
      <c r="B3899" s="113" t="s">
        <v>215</v>
      </c>
      <c r="C3899" s="114">
        <v>21000</v>
      </c>
      <c r="D3899" s="122">
        <v>0</v>
      </c>
    </row>
    <row r="3900" spans="1:4" s="167" customFormat="1" x14ac:dyDescent="0.2">
      <c r="A3900" s="112">
        <v>412700</v>
      </c>
      <c r="B3900" s="113" t="s">
        <v>202</v>
      </c>
      <c r="C3900" s="114">
        <v>183000</v>
      </c>
      <c r="D3900" s="122">
        <v>0</v>
      </c>
    </row>
    <row r="3901" spans="1:4" s="167" customFormat="1" x14ac:dyDescent="0.2">
      <c r="A3901" s="112">
        <v>412900</v>
      </c>
      <c r="B3901" s="117" t="s">
        <v>530</v>
      </c>
      <c r="C3901" s="114">
        <v>17000</v>
      </c>
      <c r="D3901" s="122">
        <v>0</v>
      </c>
    </row>
    <row r="3902" spans="1:4" s="167" customFormat="1" x14ac:dyDescent="0.2">
      <c r="A3902" s="112">
        <v>412900</v>
      </c>
      <c r="B3902" s="117" t="s">
        <v>295</v>
      </c>
      <c r="C3902" s="114">
        <v>40000</v>
      </c>
      <c r="D3902" s="122">
        <v>0</v>
      </c>
    </row>
    <row r="3903" spans="1:4" s="167" customFormat="1" x14ac:dyDescent="0.2">
      <c r="A3903" s="112">
        <v>412900</v>
      </c>
      <c r="B3903" s="117" t="s">
        <v>313</v>
      </c>
      <c r="C3903" s="114">
        <v>2500</v>
      </c>
      <c r="D3903" s="122">
        <v>0</v>
      </c>
    </row>
    <row r="3904" spans="1:4" s="167" customFormat="1" x14ac:dyDescent="0.2">
      <c r="A3904" s="112">
        <v>412900</v>
      </c>
      <c r="B3904" s="117" t="s">
        <v>314</v>
      </c>
      <c r="C3904" s="114">
        <v>3000</v>
      </c>
      <c r="D3904" s="122">
        <v>0</v>
      </c>
    </row>
    <row r="3905" spans="1:4" s="167" customFormat="1" x14ac:dyDescent="0.2">
      <c r="A3905" s="112">
        <v>412900</v>
      </c>
      <c r="B3905" s="117" t="s">
        <v>315</v>
      </c>
      <c r="C3905" s="114">
        <v>5000</v>
      </c>
      <c r="D3905" s="122">
        <v>0</v>
      </c>
    </row>
    <row r="3906" spans="1:4" s="167" customFormat="1" x14ac:dyDescent="0.2">
      <c r="A3906" s="112">
        <v>412900</v>
      </c>
      <c r="B3906" s="117" t="s">
        <v>297</v>
      </c>
      <c r="C3906" s="114">
        <v>6000</v>
      </c>
      <c r="D3906" s="122">
        <v>0</v>
      </c>
    </row>
    <row r="3907" spans="1:4" s="168" customFormat="1" x14ac:dyDescent="0.2">
      <c r="A3907" s="110">
        <v>415000</v>
      </c>
      <c r="B3907" s="144" t="s">
        <v>50</v>
      </c>
      <c r="C3907" s="109">
        <f t="shared" ref="C3907:D3907" si="839">C3908</f>
        <v>1000</v>
      </c>
      <c r="D3907" s="109">
        <f t="shared" si="839"/>
        <v>0</v>
      </c>
    </row>
    <row r="3908" spans="1:4" s="167" customFormat="1" x14ac:dyDescent="0.2">
      <c r="A3908" s="112">
        <v>415200</v>
      </c>
      <c r="B3908" s="113" t="s">
        <v>66</v>
      </c>
      <c r="C3908" s="114">
        <v>1000</v>
      </c>
      <c r="D3908" s="122">
        <v>0</v>
      </c>
    </row>
    <row r="3909" spans="1:4" s="168" customFormat="1" ht="40.5" x14ac:dyDescent="0.2">
      <c r="A3909" s="110">
        <v>418000</v>
      </c>
      <c r="B3909" s="115" t="s">
        <v>209</v>
      </c>
      <c r="C3909" s="109">
        <f t="shared" ref="C3909:D3909" si="840">C3910</f>
        <v>13000</v>
      </c>
      <c r="D3909" s="109">
        <f t="shared" si="840"/>
        <v>0</v>
      </c>
    </row>
    <row r="3910" spans="1:4" s="167" customFormat="1" x14ac:dyDescent="0.2">
      <c r="A3910" s="112">
        <v>418400</v>
      </c>
      <c r="B3910" s="113" t="s">
        <v>146</v>
      </c>
      <c r="C3910" s="114">
        <v>13000</v>
      </c>
      <c r="D3910" s="122">
        <v>0</v>
      </c>
    </row>
    <row r="3911" spans="1:4" s="168" customFormat="1" x14ac:dyDescent="0.2">
      <c r="A3911" s="110">
        <v>480000</v>
      </c>
      <c r="B3911" s="115" t="s">
        <v>147</v>
      </c>
      <c r="C3911" s="109">
        <f t="shared" ref="C3911:D3912" si="841">C3912</f>
        <v>0</v>
      </c>
      <c r="D3911" s="109">
        <f t="shared" si="841"/>
        <v>0</v>
      </c>
    </row>
    <row r="3912" spans="1:4" s="168" customFormat="1" x14ac:dyDescent="0.2">
      <c r="A3912" s="110">
        <v>488000</v>
      </c>
      <c r="B3912" s="115" t="s">
        <v>103</v>
      </c>
      <c r="C3912" s="109">
        <f t="shared" si="841"/>
        <v>0</v>
      </c>
      <c r="D3912" s="109">
        <f t="shared" si="841"/>
        <v>0</v>
      </c>
    </row>
    <row r="3913" spans="1:4" s="167" customFormat="1" x14ac:dyDescent="0.2">
      <c r="A3913" s="112">
        <v>488100</v>
      </c>
      <c r="B3913" s="113" t="s">
        <v>103</v>
      </c>
      <c r="C3913" s="114">
        <v>0</v>
      </c>
      <c r="D3913" s="122">
        <v>0</v>
      </c>
    </row>
    <row r="3914" spans="1:4" s="168" customFormat="1" x14ac:dyDescent="0.2">
      <c r="A3914" s="110">
        <v>510000</v>
      </c>
      <c r="B3914" s="115" t="s">
        <v>151</v>
      </c>
      <c r="C3914" s="109">
        <f t="shared" ref="C3914" si="842">C3915+C3917+C3919</f>
        <v>379000</v>
      </c>
      <c r="D3914" s="109">
        <f t="shared" ref="D3914" si="843">D3915+D3917+D3919</f>
        <v>0</v>
      </c>
    </row>
    <row r="3915" spans="1:4" s="168" customFormat="1" x14ac:dyDescent="0.2">
      <c r="A3915" s="110">
        <v>511000</v>
      </c>
      <c r="B3915" s="115" t="s">
        <v>152</v>
      </c>
      <c r="C3915" s="109">
        <f t="shared" ref="C3915:D3915" si="844">C3916</f>
        <v>159000</v>
      </c>
      <c r="D3915" s="109">
        <f t="shared" si="844"/>
        <v>0</v>
      </c>
    </row>
    <row r="3916" spans="1:4" s="167" customFormat="1" x14ac:dyDescent="0.2">
      <c r="A3916" s="112">
        <v>511300</v>
      </c>
      <c r="B3916" s="113" t="s">
        <v>155</v>
      </c>
      <c r="C3916" s="114">
        <v>159000</v>
      </c>
      <c r="D3916" s="122">
        <v>0</v>
      </c>
    </row>
    <row r="3917" spans="1:4" s="168" customFormat="1" x14ac:dyDescent="0.2">
      <c r="A3917" s="110">
        <v>516000</v>
      </c>
      <c r="B3917" s="115" t="s">
        <v>162</v>
      </c>
      <c r="C3917" s="109">
        <f t="shared" ref="C3917:D3917" si="845">C3918</f>
        <v>180000</v>
      </c>
      <c r="D3917" s="109">
        <f t="shared" si="845"/>
        <v>0</v>
      </c>
    </row>
    <row r="3918" spans="1:4" s="167" customFormat="1" x14ac:dyDescent="0.2">
      <c r="A3918" s="112">
        <v>516100</v>
      </c>
      <c r="B3918" s="113" t="s">
        <v>162</v>
      </c>
      <c r="C3918" s="114">
        <v>180000</v>
      </c>
      <c r="D3918" s="122">
        <v>0</v>
      </c>
    </row>
    <row r="3919" spans="1:4" s="168" customFormat="1" x14ac:dyDescent="0.2">
      <c r="A3919" s="125">
        <v>518000</v>
      </c>
      <c r="B3919" s="115" t="s">
        <v>163</v>
      </c>
      <c r="C3919" s="109">
        <f t="shared" ref="C3919:D3919" si="846">C3920</f>
        <v>40000</v>
      </c>
      <c r="D3919" s="109">
        <f t="shared" si="846"/>
        <v>0</v>
      </c>
    </row>
    <row r="3920" spans="1:4" s="167" customFormat="1" x14ac:dyDescent="0.2">
      <c r="A3920" s="116">
        <v>518100</v>
      </c>
      <c r="B3920" s="113" t="s">
        <v>163</v>
      </c>
      <c r="C3920" s="114">
        <v>40000</v>
      </c>
      <c r="D3920" s="122">
        <v>0</v>
      </c>
    </row>
    <row r="3921" spans="1:4" s="168" customFormat="1" x14ac:dyDescent="0.2">
      <c r="A3921" s="110">
        <v>630000</v>
      </c>
      <c r="B3921" s="115" t="s">
        <v>190</v>
      </c>
      <c r="C3921" s="109">
        <f t="shared" ref="C3921" si="847">C3924+C3922</f>
        <v>144000</v>
      </c>
      <c r="D3921" s="109">
        <f t="shared" ref="D3921" si="848">D3924+D3922</f>
        <v>0</v>
      </c>
    </row>
    <row r="3922" spans="1:4" s="168" customFormat="1" x14ac:dyDescent="0.2">
      <c r="A3922" s="110">
        <v>631000</v>
      </c>
      <c r="B3922" s="115" t="s">
        <v>125</v>
      </c>
      <c r="C3922" s="109">
        <f t="shared" ref="C3922" si="849">C3923</f>
        <v>4000</v>
      </c>
      <c r="D3922" s="109">
        <f t="shared" ref="D3922" si="850">D3923</f>
        <v>0</v>
      </c>
    </row>
    <row r="3923" spans="1:4" s="167" customFormat="1" x14ac:dyDescent="0.2">
      <c r="A3923" s="112">
        <v>631900</v>
      </c>
      <c r="B3923" s="113" t="s">
        <v>329</v>
      </c>
      <c r="C3923" s="114">
        <v>4000</v>
      </c>
      <c r="D3923" s="122">
        <v>0</v>
      </c>
    </row>
    <row r="3924" spans="1:4" s="168" customFormat="1" x14ac:dyDescent="0.2">
      <c r="A3924" s="110">
        <v>638000</v>
      </c>
      <c r="B3924" s="115" t="s">
        <v>126</v>
      </c>
      <c r="C3924" s="109">
        <f t="shared" ref="C3924:D3924" si="851">C3925</f>
        <v>140000</v>
      </c>
      <c r="D3924" s="109">
        <f t="shared" si="851"/>
        <v>0</v>
      </c>
    </row>
    <row r="3925" spans="1:4" s="167" customFormat="1" x14ac:dyDescent="0.2">
      <c r="A3925" s="112">
        <v>638100</v>
      </c>
      <c r="B3925" s="113" t="s">
        <v>195</v>
      </c>
      <c r="C3925" s="114">
        <v>140000</v>
      </c>
      <c r="D3925" s="122">
        <v>0</v>
      </c>
    </row>
    <row r="3926" spans="1:4" s="167" customFormat="1" x14ac:dyDescent="0.2">
      <c r="A3926" s="153"/>
      <c r="B3926" s="147" t="s">
        <v>229</v>
      </c>
      <c r="C3926" s="151">
        <f>C3888+C3914+C3921+C3911</f>
        <v>3661700</v>
      </c>
      <c r="D3926" s="151">
        <f>D3888+D3914+D3921+D3911</f>
        <v>0</v>
      </c>
    </row>
    <row r="3927" spans="1:4" s="167" customFormat="1" x14ac:dyDescent="0.2">
      <c r="A3927" s="107"/>
      <c r="B3927" s="143"/>
      <c r="C3927" s="131"/>
      <c r="D3927" s="131"/>
    </row>
    <row r="3928" spans="1:4" s="167" customFormat="1" x14ac:dyDescent="0.2">
      <c r="A3928" s="107"/>
      <c r="B3928" s="143"/>
      <c r="C3928" s="131"/>
      <c r="D3928" s="131"/>
    </row>
    <row r="3929" spans="1:4" s="167" customFormat="1" x14ac:dyDescent="0.2">
      <c r="A3929" s="112" t="s">
        <v>692</v>
      </c>
      <c r="B3929" s="113"/>
      <c r="C3929" s="131"/>
      <c r="D3929" s="131"/>
    </row>
    <row r="3930" spans="1:4" s="167" customFormat="1" x14ac:dyDescent="0.2">
      <c r="A3930" s="112" t="s">
        <v>246</v>
      </c>
      <c r="B3930" s="113"/>
      <c r="C3930" s="131"/>
      <c r="D3930" s="131"/>
    </row>
    <row r="3931" spans="1:4" s="167" customFormat="1" x14ac:dyDescent="0.2">
      <c r="A3931" s="112" t="s">
        <v>396</v>
      </c>
      <c r="B3931" s="113"/>
      <c r="C3931" s="131"/>
      <c r="D3931" s="131"/>
    </row>
    <row r="3932" spans="1:4" s="167" customFormat="1" x14ac:dyDescent="0.2">
      <c r="A3932" s="112" t="s">
        <v>529</v>
      </c>
      <c r="B3932" s="113"/>
      <c r="C3932" s="131"/>
      <c r="D3932" s="131"/>
    </row>
    <row r="3933" spans="1:4" s="167" customFormat="1" x14ac:dyDescent="0.2">
      <c r="A3933" s="107"/>
      <c r="B3933" s="113"/>
      <c r="C3933" s="131"/>
      <c r="D3933" s="131"/>
    </row>
    <row r="3934" spans="1:4" s="168" customFormat="1" x14ac:dyDescent="0.2">
      <c r="A3934" s="110">
        <v>410000</v>
      </c>
      <c r="B3934" s="111" t="s">
        <v>87</v>
      </c>
      <c r="C3934" s="109">
        <f>C3935+C3940+C3953</f>
        <v>6290200</v>
      </c>
      <c r="D3934" s="109">
        <f>D3935+D3940+D3953</f>
        <v>0</v>
      </c>
    </row>
    <row r="3935" spans="1:4" s="168" customFormat="1" x14ac:dyDescent="0.2">
      <c r="A3935" s="110">
        <v>411000</v>
      </c>
      <c r="B3935" s="111" t="s">
        <v>200</v>
      </c>
      <c r="C3935" s="109">
        <f>SUM(C3936:C3939)</f>
        <v>5506100</v>
      </c>
      <c r="D3935" s="109">
        <f>SUM(D3936:D3939)</f>
        <v>0</v>
      </c>
    </row>
    <row r="3936" spans="1:4" s="167" customFormat="1" x14ac:dyDescent="0.2">
      <c r="A3936" s="112">
        <v>411100</v>
      </c>
      <c r="B3936" s="113" t="s">
        <v>88</v>
      </c>
      <c r="C3936" s="114">
        <v>5272000</v>
      </c>
      <c r="D3936" s="122">
        <v>0</v>
      </c>
    </row>
    <row r="3937" spans="1:4" s="167" customFormat="1" ht="40.5" x14ac:dyDescent="0.2">
      <c r="A3937" s="112">
        <v>411200</v>
      </c>
      <c r="B3937" s="113" t="s">
        <v>213</v>
      </c>
      <c r="C3937" s="114">
        <v>74100</v>
      </c>
      <c r="D3937" s="122">
        <v>0</v>
      </c>
    </row>
    <row r="3938" spans="1:4" s="167" customFormat="1" ht="40.5" x14ac:dyDescent="0.2">
      <c r="A3938" s="120">
        <v>411300</v>
      </c>
      <c r="B3938" s="113" t="s">
        <v>89</v>
      </c>
      <c r="C3938" s="114">
        <v>120000</v>
      </c>
      <c r="D3938" s="122">
        <v>0</v>
      </c>
    </row>
    <row r="3939" spans="1:4" s="167" customFormat="1" x14ac:dyDescent="0.2">
      <c r="A3939" s="112">
        <v>411400</v>
      </c>
      <c r="B3939" s="113" t="s">
        <v>90</v>
      </c>
      <c r="C3939" s="114">
        <v>40000</v>
      </c>
      <c r="D3939" s="122">
        <v>0</v>
      </c>
    </row>
    <row r="3940" spans="1:4" s="168" customFormat="1" x14ac:dyDescent="0.2">
      <c r="A3940" s="110">
        <v>412000</v>
      </c>
      <c r="B3940" s="115" t="s">
        <v>205</v>
      </c>
      <c r="C3940" s="109">
        <f>SUM(C3941:C3952)</f>
        <v>782100</v>
      </c>
      <c r="D3940" s="109">
        <f>SUM(D3941:D3952)</f>
        <v>0</v>
      </c>
    </row>
    <row r="3941" spans="1:4" s="167" customFormat="1" ht="40.5" x14ac:dyDescent="0.2">
      <c r="A3941" s="112">
        <v>412200</v>
      </c>
      <c r="B3941" s="113" t="s">
        <v>214</v>
      </c>
      <c r="C3941" s="114">
        <v>301400</v>
      </c>
      <c r="D3941" s="122">
        <v>0</v>
      </c>
    </row>
    <row r="3942" spans="1:4" s="167" customFormat="1" x14ac:dyDescent="0.2">
      <c r="A3942" s="112">
        <v>412300</v>
      </c>
      <c r="B3942" s="113" t="s">
        <v>92</v>
      </c>
      <c r="C3942" s="114">
        <v>51500</v>
      </c>
      <c r="D3942" s="122">
        <v>0</v>
      </c>
    </row>
    <row r="3943" spans="1:4" s="167" customFormat="1" x14ac:dyDescent="0.2">
      <c r="A3943" s="112">
        <v>412400</v>
      </c>
      <c r="B3943" s="113" t="s">
        <v>93</v>
      </c>
      <c r="C3943" s="114">
        <v>150500</v>
      </c>
      <c r="D3943" s="122">
        <v>0</v>
      </c>
    </row>
    <row r="3944" spans="1:4" s="167" customFormat="1" x14ac:dyDescent="0.2">
      <c r="A3944" s="112">
        <v>412500</v>
      </c>
      <c r="B3944" s="113" t="s">
        <v>94</v>
      </c>
      <c r="C3944" s="114">
        <v>22400</v>
      </c>
      <c r="D3944" s="122">
        <v>0</v>
      </c>
    </row>
    <row r="3945" spans="1:4" s="167" customFormat="1" x14ac:dyDescent="0.2">
      <c r="A3945" s="112">
        <v>412600</v>
      </c>
      <c r="B3945" s="113" t="s">
        <v>215</v>
      </c>
      <c r="C3945" s="114">
        <v>48100</v>
      </c>
      <c r="D3945" s="122">
        <v>0</v>
      </c>
    </row>
    <row r="3946" spans="1:4" s="167" customFormat="1" x14ac:dyDescent="0.2">
      <c r="A3946" s="112">
        <v>412700</v>
      </c>
      <c r="B3946" s="113" t="s">
        <v>202</v>
      </c>
      <c r="C3946" s="114">
        <v>27000</v>
      </c>
      <c r="D3946" s="122">
        <v>0</v>
      </c>
    </row>
    <row r="3947" spans="1:4" s="167" customFormat="1" x14ac:dyDescent="0.2">
      <c r="A3947" s="112">
        <v>412800</v>
      </c>
      <c r="B3947" s="113" t="s">
        <v>216</v>
      </c>
      <c r="C3947" s="114">
        <v>10500</v>
      </c>
      <c r="D3947" s="122">
        <v>0</v>
      </c>
    </row>
    <row r="3948" spans="1:4" s="167" customFormat="1" x14ac:dyDescent="0.2">
      <c r="A3948" s="112">
        <v>412900</v>
      </c>
      <c r="B3948" s="117" t="s">
        <v>530</v>
      </c>
      <c r="C3948" s="114">
        <v>16000</v>
      </c>
      <c r="D3948" s="122">
        <v>0</v>
      </c>
    </row>
    <row r="3949" spans="1:4" s="167" customFormat="1" x14ac:dyDescent="0.2">
      <c r="A3949" s="112">
        <v>412900</v>
      </c>
      <c r="B3949" s="117" t="s">
        <v>295</v>
      </c>
      <c r="C3949" s="114">
        <v>80000</v>
      </c>
      <c r="D3949" s="122">
        <v>0</v>
      </c>
    </row>
    <row r="3950" spans="1:4" s="167" customFormat="1" x14ac:dyDescent="0.2">
      <c r="A3950" s="112">
        <v>412900</v>
      </c>
      <c r="B3950" s="117" t="s">
        <v>313</v>
      </c>
      <c r="C3950" s="114">
        <v>2000</v>
      </c>
      <c r="D3950" s="122">
        <v>0</v>
      </c>
    </row>
    <row r="3951" spans="1:4" s="167" customFormat="1" x14ac:dyDescent="0.2">
      <c r="A3951" s="112">
        <v>412900</v>
      </c>
      <c r="B3951" s="117" t="s">
        <v>314</v>
      </c>
      <c r="C3951" s="114">
        <v>4300</v>
      </c>
      <c r="D3951" s="122">
        <v>0</v>
      </c>
    </row>
    <row r="3952" spans="1:4" s="167" customFormat="1" x14ac:dyDescent="0.2">
      <c r="A3952" s="112">
        <v>412900</v>
      </c>
      <c r="B3952" s="117" t="s">
        <v>297</v>
      </c>
      <c r="C3952" s="114">
        <v>68400</v>
      </c>
      <c r="D3952" s="122">
        <v>0</v>
      </c>
    </row>
    <row r="3953" spans="1:4" s="168" customFormat="1" x14ac:dyDescent="0.2">
      <c r="A3953" s="110">
        <v>419000</v>
      </c>
      <c r="B3953" s="115" t="s">
        <v>210</v>
      </c>
      <c r="C3953" s="109">
        <f>C3954</f>
        <v>2000</v>
      </c>
      <c r="D3953" s="109">
        <f>D3954</f>
        <v>0</v>
      </c>
    </row>
    <row r="3954" spans="1:4" s="167" customFormat="1" x14ac:dyDescent="0.2">
      <c r="A3954" s="120">
        <v>419100</v>
      </c>
      <c r="B3954" s="113" t="s">
        <v>210</v>
      </c>
      <c r="C3954" s="114">
        <v>2000</v>
      </c>
      <c r="D3954" s="122">
        <v>0</v>
      </c>
    </row>
    <row r="3955" spans="1:4" s="168" customFormat="1" x14ac:dyDescent="0.2">
      <c r="A3955" s="110">
        <v>510000</v>
      </c>
      <c r="B3955" s="115" t="s">
        <v>151</v>
      </c>
      <c r="C3955" s="109">
        <f>C3956+C3959</f>
        <v>363500</v>
      </c>
      <c r="D3955" s="109">
        <f>D3956+D3959</f>
        <v>0</v>
      </c>
    </row>
    <row r="3956" spans="1:4" s="168" customFormat="1" x14ac:dyDescent="0.2">
      <c r="A3956" s="110">
        <v>511000</v>
      </c>
      <c r="B3956" s="115" t="s">
        <v>152</v>
      </c>
      <c r="C3956" s="109">
        <f>C3957+C3958+0</f>
        <v>15800</v>
      </c>
      <c r="D3956" s="109">
        <f>D3957+D3958+0</f>
        <v>0</v>
      </c>
    </row>
    <row r="3957" spans="1:4" s="167" customFormat="1" x14ac:dyDescent="0.2">
      <c r="A3957" s="112">
        <v>511300</v>
      </c>
      <c r="B3957" s="113" t="s">
        <v>155</v>
      </c>
      <c r="C3957" s="114">
        <v>12300</v>
      </c>
      <c r="D3957" s="122">
        <v>0</v>
      </c>
    </row>
    <row r="3958" spans="1:4" s="167" customFormat="1" x14ac:dyDescent="0.2">
      <c r="A3958" s="112">
        <v>511400</v>
      </c>
      <c r="B3958" s="113" t="s">
        <v>156</v>
      </c>
      <c r="C3958" s="114">
        <v>3500</v>
      </c>
      <c r="D3958" s="122">
        <v>0</v>
      </c>
    </row>
    <row r="3959" spans="1:4" s="168" customFormat="1" x14ac:dyDescent="0.2">
      <c r="A3959" s="110">
        <v>516000</v>
      </c>
      <c r="B3959" s="115" t="s">
        <v>162</v>
      </c>
      <c r="C3959" s="109">
        <f>C3960</f>
        <v>347700</v>
      </c>
      <c r="D3959" s="109">
        <f>D3960</f>
        <v>0</v>
      </c>
    </row>
    <row r="3960" spans="1:4" s="167" customFormat="1" x14ac:dyDescent="0.2">
      <c r="A3960" s="112">
        <v>516100</v>
      </c>
      <c r="B3960" s="113" t="s">
        <v>162</v>
      </c>
      <c r="C3960" s="114">
        <v>347700</v>
      </c>
      <c r="D3960" s="122">
        <v>0</v>
      </c>
    </row>
    <row r="3961" spans="1:4" s="167" customFormat="1" x14ac:dyDescent="0.2">
      <c r="A3961" s="110">
        <v>630000</v>
      </c>
      <c r="B3961" s="115" t="s">
        <v>190</v>
      </c>
      <c r="C3961" s="109">
        <f>C3962+C3964</f>
        <v>167999.99</v>
      </c>
      <c r="D3961" s="109">
        <f t="shared" ref="D3961" si="852">D3962+D3964</f>
        <v>0</v>
      </c>
    </row>
    <row r="3962" spans="1:4" s="167" customFormat="1" x14ac:dyDescent="0.2">
      <c r="A3962" s="110">
        <v>631000</v>
      </c>
      <c r="B3962" s="115" t="s">
        <v>125</v>
      </c>
      <c r="C3962" s="109">
        <f t="shared" ref="C3962:D3962" si="853">C3963</f>
        <v>0</v>
      </c>
      <c r="D3962" s="109">
        <f t="shared" si="853"/>
        <v>0</v>
      </c>
    </row>
    <row r="3963" spans="1:4" s="167" customFormat="1" x14ac:dyDescent="0.2">
      <c r="A3963" s="112">
        <v>631900</v>
      </c>
      <c r="B3963" s="113" t="s">
        <v>366</v>
      </c>
      <c r="C3963" s="114">
        <v>0</v>
      </c>
      <c r="D3963" s="122">
        <v>0</v>
      </c>
    </row>
    <row r="3964" spans="1:4" s="168" customFormat="1" x14ac:dyDescent="0.2">
      <c r="A3964" s="110">
        <v>638000</v>
      </c>
      <c r="B3964" s="115" t="s">
        <v>126</v>
      </c>
      <c r="C3964" s="109">
        <f>+C3965</f>
        <v>167999.99</v>
      </c>
      <c r="D3964" s="109">
        <f t="shared" ref="D3964" si="854">+D3965</f>
        <v>0</v>
      </c>
    </row>
    <row r="3965" spans="1:4" s="167" customFormat="1" x14ac:dyDescent="0.2">
      <c r="A3965" s="112">
        <v>638100</v>
      </c>
      <c r="B3965" s="113" t="s">
        <v>195</v>
      </c>
      <c r="C3965" s="114">
        <v>167999.99</v>
      </c>
      <c r="D3965" s="122">
        <v>0</v>
      </c>
    </row>
    <row r="3966" spans="1:4" s="170" customFormat="1" x14ac:dyDescent="0.2">
      <c r="A3966" s="127"/>
      <c r="B3966" s="128" t="s">
        <v>229</v>
      </c>
      <c r="C3966" s="129">
        <f>C3934+C3955+C3961</f>
        <v>6821699.9900000002</v>
      </c>
      <c r="D3966" s="129">
        <f>D3934+D3955+D3961</f>
        <v>0</v>
      </c>
    </row>
    <row r="3967" spans="1:4" s="167" customFormat="1" x14ac:dyDescent="0.2">
      <c r="A3967" s="107"/>
      <c r="B3967" s="143"/>
      <c r="C3967" s="131"/>
      <c r="D3967" s="131"/>
    </row>
    <row r="3968" spans="1:4" s="167" customFormat="1" x14ac:dyDescent="0.2">
      <c r="A3968" s="107"/>
      <c r="B3968" s="143"/>
      <c r="C3968" s="131"/>
      <c r="D3968" s="131"/>
    </row>
    <row r="3969" spans="1:4" s="94" customFormat="1" x14ac:dyDescent="0.2">
      <c r="A3969" s="112" t="s">
        <v>693</v>
      </c>
      <c r="B3969" s="115"/>
      <c r="C3969" s="114"/>
      <c r="D3969" s="114"/>
    </row>
    <row r="3970" spans="1:4" s="94" customFormat="1" x14ac:dyDescent="0.2">
      <c r="A3970" s="112" t="s">
        <v>247</v>
      </c>
      <c r="B3970" s="115"/>
      <c r="C3970" s="114"/>
      <c r="D3970" s="114"/>
    </row>
    <row r="3971" spans="1:4" s="94" customFormat="1" x14ac:dyDescent="0.2">
      <c r="A3971" s="112" t="s">
        <v>372</v>
      </c>
      <c r="B3971" s="115"/>
      <c r="C3971" s="114"/>
      <c r="D3971" s="114"/>
    </row>
    <row r="3972" spans="1:4" s="94" customFormat="1" x14ac:dyDescent="0.2">
      <c r="A3972" s="112" t="s">
        <v>529</v>
      </c>
      <c r="B3972" s="115"/>
      <c r="C3972" s="114"/>
      <c r="D3972" s="114"/>
    </row>
    <row r="3973" spans="1:4" s="94" customFormat="1" x14ac:dyDescent="0.2">
      <c r="A3973" s="112"/>
      <c r="B3973" s="143"/>
      <c r="C3973" s="131"/>
      <c r="D3973" s="131"/>
    </row>
    <row r="3974" spans="1:4" s="94" customFormat="1" x14ac:dyDescent="0.2">
      <c r="A3974" s="110">
        <v>410000</v>
      </c>
      <c r="B3974" s="111" t="s">
        <v>87</v>
      </c>
      <c r="C3974" s="109">
        <f>C3975+C3980+C3994+C3997+0+0+C3999+0</f>
        <v>5227700</v>
      </c>
      <c r="D3974" s="109">
        <f>D3975+D3980+D3994+D3997+0+0+D3999+0</f>
        <v>0</v>
      </c>
    </row>
    <row r="3975" spans="1:4" s="94" customFormat="1" x14ac:dyDescent="0.2">
      <c r="A3975" s="110">
        <v>411000</v>
      </c>
      <c r="B3975" s="111" t="s">
        <v>200</v>
      </c>
      <c r="C3975" s="109">
        <f t="shared" ref="C3975" si="855">SUM(C3976:C3979)</f>
        <v>2434000</v>
      </c>
      <c r="D3975" s="109">
        <f t="shared" ref="D3975" si="856">SUM(D3976:D3979)</f>
        <v>0</v>
      </c>
    </row>
    <row r="3976" spans="1:4" s="94" customFormat="1" x14ac:dyDescent="0.2">
      <c r="A3976" s="112">
        <v>411100</v>
      </c>
      <c r="B3976" s="113" t="s">
        <v>88</v>
      </c>
      <c r="C3976" s="114">
        <v>2300000</v>
      </c>
      <c r="D3976" s="122">
        <v>0</v>
      </c>
    </row>
    <row r="3977" spans="1:4" s="94" customFormat="1" ht="40.5" x14ac:dyDescent="0.2">
      <c r="A3977" s="112">
        <v>411200</v>
      </c>
      <c r="B3977" s="113" t="s">
        <v>213</v>
      </c>
      <c r="C3977" s="114">
        <v>69000</v>
      </c>
      <c r="D3977" s="122">
        <v>0</v>
      </c>
    </row>
    <row r="3978" spans="1:4" s="94" customFormat="1" ht="40.5" x14ac:dyDescent="0.2">
      <c r="A3978" s="112">
        <v>411300</v>
      </c>
      <c r="B3978" s="113" t="s">
        <v>89</v>
      </c>
      <c r="C3978" s="114">
        <v>35000</v>
      </c>
      <c r="D3978" s="122">
        <v>0</v>
      </c>
    </row>
    <row r="3979" spans="1:4" s="94" customFormat="1" x14ac:dyDescent="0.2">
      <c r="A3979" s="112">
        <v>411400</v>
      </c>
      <c r="B3979" s="113" t="s">
        <v>90</v>
      </c>
      <c r="C3979" s="114">
        <v>30000</v>
      </c>
      <c r="D3979" s="122">
        <v>0</v>
      </c>
    </row>
    <row r="3980" spans="1:4" s="94" customFormat="1" x14ac:dyDescent="0.2">
      <c r="A3980" s="110">
        <v>412000</v>
      </c>
      <c r="B3980" s="115" t="s">
        <v>205</v>
      </c>
      <c r="C3980" s="109">
        <f t="shared" ref="C3980" si="857">SUM(C3981:C3993)</f>
        <v>770700</v>
      </c>
      <c r="D3980" s="109">
        <f t="shared" ref="D3980" si="858">SUM(D3981:D3993)</f>
        <v>0</v>
      </c>
    </row>
    <row r="3981" spans="1:4" s="94" customFormat="1" ht="40.5" x14ac:dyDescent="0.2">
      <c r="A3981" s="112">
        <v>412200</v>
      </c>
      <c r="B3981" s="113" t="s">
        <v>214</v>
      </c>
      <c r="C3981" s="114">
        <v>47000</v>
      </c>
      <c r="D3981" s="122">
        <v>0</v>
      </c>
    </row>
    <row r="3982" spans="1:4" s="94" customFormat="1" x14ac:dyDescent="0.2">
      <c r="A3982" s="112">
        <v>412300</v>
      </c>
      <c r="B3982" s="113" t="s">
        <v>92</v>
      </c>
      <c r="C3982" s="114">
        <v>22000</v>
      </c>
      <c r="D3982" s="122">
        <v>0</v>
      </c>
    </row>
    <row r="3983" spans="1:4" s="94" customFormat="1" x14ac:dyDescent="0.2">
      <c r="A3983" s="112">
        <v>412500</v>
      </c>
      <c r="B3983" s="113" t="s">
        <v>94</v>
      </c>
      <c r="C3983" s="114">
        <v>45000</v>
      </c>
      <c r="D3983" s="122">
        <v>0</v>
      </c>
    </row>
    <row r="3984" spans="1:4" s="94" customFormat="1" x14ac:dyDescent="0.2">
      <c r="A3984" s="112">
        <v>412600</v>
      </c>
      <c r="B3984" s="113" t="s">
        <v>215</v>
      </c>
      <c r="C3984" s="114">
        <v>105000</v>
      </c>
      <c r="D3984" s="122">
        <v>0</v>
      </c>
    </row>
    <row r="3985" spans="1:4" s="94" customFormat="1" x14ac:dyDescent="0.2">
      <c r="A3985" s="112">
        <v>412700</v>
      </c>
      <c r="B3985" s="113" t="s">
        <v>202</v>
      </c>
      <c r="C3985" s="114">
        <v>75000</v>
      </c>
      <c r="D3985" s="122">
        <v>0</v>
      </c>
    </row>
    <row r="3986" spans="1:4" s="94" customFormat="1" x14ac:dyDescent="0.2">
      <c r="A3986" s="112">
        <v>412700</v>
      </c>
      <c r="B3986" s="113" t="s">
        <v>508</v>
      </c>
      <c r="C3986" s="114">
        <v>280000</v>
      </c>
      <c r="D3986" s="122">
        <v>0</v>
      </c>
    </row>
    <row r="3987" spans="1:4" s="94" customFormat="1" x14ac:dyDescent="0.2">
      <c r="A3987" s="112">
        <v>412900</v>
      </c>
      <c r="B3987" s="117" t="s">
        <v>530</v>
      </c>
      <c r="C3987" s="114">
        <v>700</v>
      </c>
      <c r="D3987" s="122">
        <v>0</v>
      </c>
    </row>
    <row r="3988" spans="1:4" s="94" customFormat="1" x14ac:dyDescent="0.2">
      <c r="A3988" s="112">
        <v>412900</v>
      </c>
      <c r="B3988" s="117" t="s">
        <v>295</v>
      </c>
      <c r="C3988" s="114">
        <v>125000</v>
      </c>
      <c r="D3988" s="122">
        <v>0</v>
      </c>
    </row>
    <row r="3989" spans="1:4" s="94" customFormat="1" x14ac:dyDescent="0.2">
      <c r="A3989" s="112">
        <v>412900</v>
      </c>
      <c r="B3989" s="117" t="s">
        <v>313</v>
      </c>
      <c r="C3989" s="114">
        <v>3999.9999999999995</v>
      </c>
      <c r="D3989" s="122">
        <v>0</v>
      </c>
    </row>
    <row r="3990" spans="1:4" s="94" customFormat="1" x14ac:dyDescent="0.2">
      <c r="A3990" s="112">
        <v>412900</v>
      </c>
      <c r="B3990" s="117" t="s">
        <v>314</v>
      </c>
      <c r="C3990" s="114">
        <v>5000</v>
      </c>
      <c r="D3990" s="122">
        <v>0</v>
      </c>
    </row>
    <row r="3991" spans="1:4" s="94" customFormat="1" x14ac:dyDescent="0.2">
      <c r="A3991" s="112">
        <v>412900</v>
      </c>
      <c r="B3991" s="113" t="s">
        <v>315</v>
      </c>
      <c r="C3991" s="114">
        <v>6000</v>
      </c>
      <c r="D3991" s="122">
        <v>0</v>
      </c>
    </row>
    <row r="3992" spans="1:4" s="94" customFormat="1" ht="40.5" x14ac:dyDescent="0.2">
      <c r="A3992" s="112">
        <v>412900</v>
      </c>
      <c r="B3992" s="113" t="s">
        <v>694</v>
      </c>
      <c r="C3992" s="114">
        <v>50000</v>
      </c>
      <c r="D3992" s="122">
        <v>0</v>
      </c>
    </row>
    <row r="3993" spans="1:4" s="94" customFormat="1" x14ac:dyDescent="0.2">
      <c r="A3993" s="112">
        <v>412900</v>
      </c>
      <c r="B3993" s="113" t="s">
        <v>297</v>
      </c>
      <c r="C3993" s="114">
        <v>6000</v>
      </c>
      <c r="D3993" s="122">
        <v>0</v>
      </c>
    </row>
    <row r="3994" spans="1:4" s="150" customFormat="1" x14ac:dyDescent="0.2">
      <c r="A3994" s="110">
        <v>415000</v>
      </c>
      <c r="B3994" s="115" t="s">
        <v>50</v>
      </c>
      <c r="C3994" s="109">
        <f>SUM(C3995:C3996)</f>
        <v>2020000</v>
      </c>
      <c r="D3994" s="109">
        <f>SUM(D3995:D3996)</f>
        <v>0</v>
      </c>
    </row>
    <row r="3995" spans="1:4" s="94" customFormat="1" ht="40.5" x14ac:dyDescent="0.2">
      <c r="A3995" s="112">
        <v>415200</v>
      </c>
      <c r="B3995" s="159" t="s">
        <v>695</v>
      </c>
      <c r="C3995" s="114">
        <v>2000000</v>
      </c>
      <c r="D3995" s="122">
        <v>0</v>
      </c>
    </row>
    <row r="3996" spans="1:4" s="94" customFormat="1" x14ac:dyDescent="0.2">
      <c r="A3996" s="112">
        <v>415200</v>
      </c>
      <c r="B3996" s="113" t="s">
        <v>509</v>
      </c>
      <c r="C3996" s="114">
        <v>20000</v>
      </c>
      <c r="D3996" s="122">
        <v>0</v>
      </c>
    </row>
    <row r="3997" spans="1:4" s="150" customFormat="1" x14ac:dyDescent="0.2">
      <c r="A3997" s="110">
        <v>416000</v>
      </c>
      <c r="B3997" s="115" t="s">
        <v>207</v>
      </c>
      <c r="C3997" s="109">
        <f t="shared" ref="C3997:D3997" si="859">C3998</f>
        <v>999.99999999999989</v>
      </c>
      <c r="D3997" s="109">
        <f t="shared" si="859"/>
        <v>0</v>
      </c>
    </row>
    <row r="3998" spans="1:4" s="94" customFormat="1" x14ac:dyDescent="0.2">
      <c r="A3998" s="120">
        <v>416100</v>
      </c>
      <c r="B3998" s="113" t="s">
        <v>231</v>
      </c>
      <c r="C3998" s="114">
        <v>999.99999999999989</v>
      </c>
      <c r="D3998" s="122">
        <v>0</v>
      </c>
    </row>
    <row r="3999" spans="1:4" s="119" customFormat="1" ht="40.5" x14ac:dyDescent="0.2">
      <c r="A3999" s="110">
        <v>418000</v>
      </c>
      <c r="B3999" s="115" t="s">
        <v>209</v>
      </c>
      <c r="C3999" s="109">
        <f t="shared" ref="C3999:D3999" si="860">C4000</f>
        <v>1999.9999999999998</v>
      </c>
      <c r="D3999" s="109">
        <f t="shared" si="860"/>
        <v>0</v>
      </c>
    </row>
    <row r="4000" spans="1:4" s="94" customFormat="1" x14ac:dyDescent="0.2">
      <c r="A4000" s="120">
        <v>418400</v>
      </c>
      <c r="B4000" s="113" t="s">
        <v>146</v>
      </c>
      <c r="C4000" s="114">
        <v>1999.9999999999998</v>
      </c>
      <c r="D4000" s="122">
        <v>0</v>
      </c>
    </row>
    <row r="4001" spans="1:4" s="94" customFormat="1" x14ac:dyDescent="0.2">
      <c r="A4001" s="110">
        <v>510000</v>
      </c>
      <c r="B4001" s="115" t="s">
        <v>151</v>
      </c>
      <c r="C4001" s="109">
        <f>C4002+C4004</f>
        <v>28000</v>
      </c>
      <c r="D4001" s="109">
        <f>D4002+D4004</f>
        <v>0</v>
      </c>
    </row>
    <row r="4002" spans="1:4" s="94" customFormat="1" x14ac:dyDescent="0.2">
      <c r="A4002" s="110">
        <v>511000</v>
      </c>
      <c r="B4002" s="115" t="s">
        <v>152</v>
      </c>
      <c r="C4002" s="109">
        <f>SUM(C4003:C4003)</f>
        <v>10000</v>
      </c>
      <c r="D4002" s="109">
        <f>SUM(D4003:D4003)</f>
        <v>0</v>
      </c>
    </row>
    <row r="4003" spans="1:4" s="94" customFormat="1" x14ac:dyDescent="0.2">
      <c r="A4003" s="112">
        <v>511300</v>
      </c>
      <c r="B4003" s="113" t="s">
        <v>155</v>
      </c>
      <c r="C4003" s="114">
        <v>10000</v>
      </c>
      <c r="D4003" s="122">
        <v>0</v>
      </c>
    </row>
    <row r="4004" spans="1:4" s="119" customFormat="1" x14ac:dyDescent="0.2">
      <c r="A4004" s="110">
        <v>516000</v>
      </c>
      <c r="B4004" s="115" t="s">
        <v>162</v>
      </c>
      <c r="C4004" s="109">
        <f t="shared" ref="C4004:D4004" si="861">C4005</f>
        <v>18000</v>
      </c>
      <c r="D4004" s="109">
        <f t="shared" si="861"/>
        <v>0</v>
      </c>
    </row>
    <row r="4005" spans="1:4" s="94" customFormat="1" x14ac:dyDescent="0.2">
      <c r="A4005" s="112">
        <v>516100</v>
      </c>
      <c r="B4005" s="113" t="s">
        <v>162</v>
      </c>
      <c r="C4005" s="114">
        <v>18000</v>
      </c>
      <c r="D4005" s="122">
        <v>0</v>
      </c>
    </row>
    <row r="4006" spans="1:4" s="119" customFormat="1" x14ac:dyDescent="0.2">
      <c r="A4006" s="110">
        <v>630000</v>
      </c>
      <c r="B4006" s="115" t="s">
        <v>190</v>
      </c>
      <c r="C4006" s="109">
        <f>C4007+C4010</f>
        <v>4035000</v>
      </c>
      <c r="D4006" s="109">
        <f>D4007+D4010</f>
        <v>0</v>
      </c>
    </row>
    <row r="4007" spans="1:4" s="119" customFormat="1" x14ac:dyDescent="0.2">
      <c r="A4007" s="110">
        <v>631000</v>
      </c>
      <c r="B4007" s="115" t="s">
        <v>125</v>
      </c>
      <c r="C4007" s="109">
        <f>0+C4008+C4009</f>
        <v>4005000</v>
      </c>
      <c r="D4007" s="109">
        <f>0+D4008+D4009</f>
        <v>0</v>
      </c>
    </row>
    <row r="4008" spans="1:4" s="94" customFormat="1" x14ac:dyDescent="0.2">
      <c r="A4008" s="120">
        <v>631200</v>
      </c>
      <c r="B4008" s="113" t="s">
        <v>193</v>
      </c>
      <c r="C4008" s="114">
        <v>4000000</v>
      </c>
      <c r="D4008" s="122">
        <v>0</v>
      </c>
    </row>
    <row r="4009" spans="1:4" s="94" customFormat="1" x14ac:dyDescent="0.2">
      <c r="A4009" s="120">
        <v>631300</v>
      </c>
      <c r="B4009" s="113" t="s">
        <v>194</v>
      </c>
      <c r="C4009" s="114">
        <v>5000</v>
      </c>
      <c r="D4009" s="122">
        <v>0</v>
      </c>
    </row>
    <row r="4010" spans="1:4" s="119" customFormat="1" x14ac:dyDescent="0.2">
      <c r="A4010" s="110">
        <v>638000</v>
      </c>
      <c r="B4010" s="115" t="s">
        <v>126</v>
      </c>
      <c r="C4010" s="109">
        <f t="shared" ref="C4010:D4010" si="862">C4011</f>
        <v>30000</v>
      </c>
      <c r="D4010" s="109">
        <f t="shared" si="862"/>
        <v>0</v>
      </c>
    </row>
    <row r="4011" spans="1:4" s="94" customFormat="1" x14ac:dyDescent="0.2">
      <c r="A4011" s="112">
        <v>638100</v>
      </c>
      <c r="B4011" s="113" t="s">
        <v>195</v>
      </c>
      <c r="C4011" s="114">
        <v>30000</v>
      </c>
      <c r="D4011" s="122">
        <v>0</v>
      </c>
    </row>
    <row r="4012" spans="1:4" s="94" customFormat="1" x14ac:dyDescent="0.2">
      <c r="A4012" s="153"/>
      <c r="B4012" s="147" t="s">
        <v>229</v>
      </c>
      <c r="C4012" s="151">
        <f>C3974+0+C4001+C4006+0</f>
        <v>9290700</v>
      </c>
      <c r="D4012" s="151">
        <f>D3974+0+D4001+D4006+0</f>
        <v>0</v>
      </c>
    </row>
    <row r="4013" spans="1:4" s="94" customFormat="1" x14ac:dyDescent="0.2">
      <c r="A4013" s="130"/>
      <c r="B4013" s="108"/>
      <c r="C4013" s="131"/>
      <c r="D4013" s="131"/>
    </row>
    <row r="4014" spans="1:4" s="94" customFormat="1" x14ac:dyDescent="0.2">
      <c r="A4014" s="107"/>
      <c r="B4014" s="108"/>
      <c r="C4014" s="114"/>
      <c r="D4014" s="114"/>
    </row>
    <row r="4015" spans="1:4" s="94" customFormat="1" x14ac:dyDescent="0.2">
      <c r="A4015" s="112" t="s">
        <v>696</v>
      </c>
      <c r="B4015" s="164"/>
      <c r="C4015" s="114"/>
      <c r="D4015" s="114"/>
    </row>
    <row r="4016" spans="1:4" s="94" customFormat="1" x14ac:dyDescent="0.2">
      <c r="A4016" s="112" t="s">
        <v>247</v>
      </c>
      <c r="B4016" s="115"/>
      <c r="C4016" s="114"/>
      <c r="D4016" s="114"/>
    </row>
    <row r="4017" spans="1:4" s="94" customFormat="1" x14ac:dyDescent="0.2">
      <c r="A4017" s="112" t="s">
        <v>375</v>
      </c>
      <c r="B4017" s="115"/>
      <c r="C4017" s="114"/>
      <c r="D4017" s="114"/>
    </row>
    <row r="4018" spans="1:4" s="94" customFormat="1" x14ac:dyDescent="0.2">
      <c r="A4018" s="112" t="s">
        <v>529</v>
      </c>
      <c r="B4018" s="115"/>
      <c r="C4018" s="114"/>
      <c r="D4018" s="114"/>
    </row>
    <row r="4019" spans="1:4" s="94" customFormat="1" x14ac:dyDescent="0.2">
      <c r="A4019" s="112"/>
      <c r="B4019" s="143"/>
      <c r="C4019" s="131"/>
      <c r="D4019" s="131"/>
    </row>
    <row r="4020" spans="1:4" s="94" customFormat="1" x14ac:dyDescent="0.2">
      <c r="A4020" s="110">
        <v>410000</v>
      </c>
      <c r="B4020" s="111" t="s">
        <v>87</v>
      </c>
      <c r="C4020" s="109">
        <f t="shared" ref="C4020" si="863">C4021+C4026</f>
        <v>884800</v>
      </c>
      <c r="D4020" s="109">
        <f t="shared" ref="D4020" si="864">D4021+D4026</f>
        <v>0</v>
      </c>
    </row>
    <row r="4021" spans="1:4" s="94" customFormat="1" x14ac:dyDescent="0.2">
      <c r="A4021" s="110">
        <v>411000</v>
      </c>
      <c r="B4021" s="111" t="s">
        <v>200</v>
      </c>
      <c r="C4021" s="109">
        <f t="shared" ref="C4021" si="865">SUM(C4022:C4025)</f>
        <v>619300</v>
      </c>
      <c r="D4021" s="109">
        <f t="shared" ref="D4021" si="866">SUM(D4022:D4025)</f>
        <v>0</v>
      </c>
    </row>
    <row r="4022" spans="1:4" s="94" customFormat="1" x14ac:dyDescent="0.2">
      <c r="A4022" s="112">
        <v>411100</v>
      </c>
      <c r="B4022" s="113" t="s">
        <v>88</v>
      </c>
      <c r="C4022" s="114">
        <v>576000</v>
      </c>
      <c r="D4022" s="122">
        <v>0</v>
      </c>
    </row>
    <row r="4023" spans="1:4" s="94" customFormat="1" ht="40.5" x14ac:dyDescent="0.2">
      <c r="A4023" s="112">
        <v>411200</v>
      </c>
      <c r="B4023" s="113" t="s">
        <v>213</v>
      </c>
      <c r="C4023" s="114">
        <v>31800</v>
      </c>
      <c r="D4023" s="122">
        <v>0</v>
      </c>
    </row>
    <row r="4024" spans="1:4" s="94" customFormat="1" ht="40.5" x14ac:dyDescent="0.2">
      <c r="A4024" s="112">
        <v>411300</v>
      </c>
      <c r="B4024" s="113" t="s">
        <v>89</v>
      </c>
      <c r="C4024" s="114">
        <v>9500</v>
      </c>
      <c r="D4024" s="122">
        <v>0</v>
      </c>
    </row>
    <row r="4025" spans="1:4" s="94" customFormat="1" x14ac:dyDescent="0.2">
      <c r="A4025" s="112">
        <v>411400</v>
      </c>
      <c r="B4025" s="113" t="s">
        <v>90</v>
      </c>
      <c r="C4025" s="114">
        <v>2000</v>
      </c>
      <c r="D4025" s="122">
        <v>0</v>
      </c>
    </row>
    <row r="4026" spans="1:4" s="94" customFormat="1" x14ac:dyDescent="0.2">
      <c r="A4026" s="110">
        <v>412000</v>
      </c>
      <c r="B4026" s="115" t="s">
        <v>205</v>
      </c>
      <c r="C4026" s="109">
        <f t="shared" ref="C4026" si="867">SUM(C4027:C4037)</f>
        <v>265500</v>
      </c>
      <c r="D4026" s="109">
        <f t="shared" ref="D4026" si="868">SUM(D4027:D4037)</f>
        <v>0</v>
      </c>
    </row>
    <row r="4027" spans="1:4" s="94" customFormat="1" ht="40.5" x14ac:dyDescent="0.2">
      <c r="A4027" s="112">
        <v>412200</v>
      </c>
      <c r="B4027" s="113" t="s">
        <v>214</v>
      </c>
      <c r="C4027" s="114">
        <v>38500</v>
      </c>
      <c r="D4027" s="122">
        <v>0</v>
      </c>
    </row>
    <row r="4028" spans="1:4" s="94" customFormat="1" x14ac:dyDescent="0.2">
      <c r="A4028" s="112">
        <v>412300</v>
      </c>
      <c r="B4028" s="113" t="s">
        <v>92</v>
      </c>
      <c r="C4028" s="114">
        <v>10000</v>
      </c>
      <c r="D4028" s="122">
        <v>0</v>
      </c>
    </row>
    <row r="4029" spans="1:4" s="94" customFormat="1" x14ac:dyDescent="0.2">
      <c r="A4029" s="112">
        <v>412500</v>
      </c>
      <c r="B4029" s="113" t="s">
        <v>94</v>
      </c>
      <c r="C4029" s="114">
        <v>10000</v>
      </c>
      <c r="D4029" s="122">
        <v>0</v>
      </c>
    </row>
    <row r="4030" spans="1:4" s="94" customFormat="1" x14ac:dyDescent="0.2">
      <c r="A4030" s="112">
        <v>412600</v>
      </c>
      <c r="B4030" s="113" t="s">
        <v>215</v>
      </c>
      <c r="C4030" s="114">
        <v>24000</v>
      </c>
      <c r="D4030" s="122">
        <v>0</v>
      </c>
    </row>
    <row r="4031" spans="1:4" s="94" customFormat="1" x14ac:dyDescent="0.2">
      <c r="A4031" s="112">
        <v>412700</v>
      </c>
      <c r="B4031" s="113" t="s">
        <v>202</v>
      </c>
      <c r="C4031" s="114">
        <v>99999.999999999971</v>
      </c>
      <c r="D4031" s="122">
        <v>0</v>
      </c>
    </row>
    <row r="4032" spans="1:4" s="94" customFormat="1" x14ac:dyDescent="0.2">
      <c r="A4032" s="112">
        <v>412900</v>
      </c>
      <c r="B4032" s="117" t="s">
        <v>530</v>
      </c>
      <c r="C4032" s="114">
        <v>1999.9999999999998</v>
      </c>
      <c r="D4032" s="122">
        <v>0</v>
      </c>
    </row>
    <row r="4033" spans="1:4" s="94" customFormat="1" x14ac:dyDescent="0.2">
      <c r="A4033" s="112">
        <v>412900</v>
      </c>
      <c r="B4033" s="117" t="s">
        <v>295</v>
      </c>
      <c r="C4033" s="114">
        <v>72000</v>
      </c>
      <c r="D4033" s="122">
        <v>0</v>
      </c>
    </row>
    <row r="4034" spans="1:4" s="94" customFormat="1" x14ac:dyDescent="0.2">
      <c r="A4034" s="112">
        <v>412900</v>
      </c>
      <c r="B4034" s="117" t="s">
        <v>313</v>
      </c>
      <c r="C4034" s="114">
        <v>1000</v>
      </c>
      <c r="D4034" s="122">
        <v>0</v>
      </c>
    </row>
    <row r="4035" spans="1:4" s="94" customFormat="1" x14ac:dyDescent="0.2">
      <c r="A4035" s="112">
        <v>412900</v>
      </c>
      <c r="B4035" s="117" t="s">
        <v>314</v>
      </c>
      <c r="C4035" s="114">
        <v>0</v>
      </c>
      <c r="D4035" s="122">
        <v>0</v>
      </c>
    </row>
    <row r="4036" spans="1:4" s="94" customFormat="1" x14ac:dyDescent="0.2">
      <c r="A4036" s="112">
        <v>412900</v>
      </c>
      <c r="B4036" s="117" t="s">
        <v>315</v>
      </c>
      <c r="C4036" s="114">
        <v>2000</v>
      </c>
      <c r="D4036" s="122">
        <v>0</v>
      </c>
    </row>
    <row r="4037" spans="1:4" s="94" customFormat="1" x14ac:dyDescent="0.2">
      <c r="A4037" s="112">
        <v>412900</v>
      </c>
      <c r="B4037" s="113" t="s">
        <v>297</v>
      </c>
      <c r="C4037" s="114">
        <v>6000</v>
      </c>
      <c r="D4037" s="122">
        <v>0</v>
      </c>
    </row>
    <row r="4038" spans="1:4" s="94" customFormat="1" x14ac:dyDescent="0.2">
      <c r="A4038" s="110">
        <v>510000</v>
      </c>
      <c r="B4038" s="115" t="s">
        <v>151</v>
      </c>
      <c r="C4038" s="109">
        <f>C4041+0+C4039</f>
        <v>12000</v>
      </c>
      <c r="D4038" s="109">
        <f>D4041+0+D4039</f>
        <v>0</v>
      </c>
    </row>
    <row r="4039" spans="1:4" s="119" customFormat="1" x14ac:dyDescent="0.2">
      <c r="A4039" s="110">
        <v>511000</v>
      </c>
      <c r="B4039" s="115" t="s">
        <v>152</v>
      </c>
      <c r="C4039" s="109">
        <f>SUM(C4040:C4040)</f>
        <v>10000</v>
      </c>
      <c r="D4039" s="109">
        <f>SUM(D4040:D4040)</f>
        <v>0</v>
      </c>
    </row>
    <row r="4040" spans="1:4" s="94" customFormat="1" x14ac:dyDescent="0.2">
      <c r="A4040" s="112">
        <v>511300</v>
      </c>
      <c r="B4040" s="113" t="s">
        <v>155</v>
      </c>
      <c r="C4040" s="114">
        <v>10000</v>
      </c>
      <c r="D4040" s="122">
        <v>0</v>
      </c>
    </row>
    <row r="4041" spans="1:4" s="119" customFormat="1" x14ac:dyDescent="0.2">
      <c r="A4041" s="110">
        <v>516000</v>
      </c>
      <c r="B4041" s="115" t="s">
        <v>162</v>
      </c>
      <c r="C4041" s="109">
        <f t="shared" ref="C4041:D4041" si="869">C4042</f>
        <v>2000</v>
      </c>
      <c r="D4041" s="109">
        <f t="shared" si="869"/>
        <v>0</v>
      </c>
    </row>
    <row r="4042" spans="1:4" s="94" customFormat="1" x14ac:dyDescent="0.2">
      <c r="A4042" s="112">
        <v>516100</v>
      </c>
      <c r="B4042" s="113" t="s">
        <v>162</v>
      </c>
      <c r="C4042" s="114">
        <v>2000</v>
      </c>
      <c r="D4042" s="122">
        <v>0</v>
      </c>
    </row>
    <row r="4043" spans="1:4" s="119" customFormat="1" x14ac:dyDescent="0.2">
      <c r="A4043" s="110">
        <v>630000</v>
      </c>
      <c r="B4043" s="115" t="s">
        <v>190</v>
      </c>
      <c r="C4043" s="109">
        <f>0+C4044</f>
        <v>23000</v>
      </c>
      <c r="D4043" s="109">
        <f>0+D4044</f>
        <v>0</v>
      </c>
    </row>
    <row r="4044" spans="1:4" s="119" customFormat="1" x14ac:dyDescent="0.2">
      <c r="A4044" s="110">
        <v>638000</v>
      </c>
      <c r="B4044" s="115" t="s">
        <v>126</v>
      </c>
      <c r="C4044" s="109">
        <f t="shared" ref="C4044:D4044" si="870">C4045</f>
        <v>23000</v>
      </c>
      <c r="D4044" s="109">
        <f t="shared" si="870"/>
        <v>0</v>
      </c>
    </row>
    <row r="4045" spans="1:4" s="94" customFormat="1" x14ac:dyDescent="0.2">
      <c r="A4045" s="112">
        <v>638100</v>
      </c>
      <c r="B4045" s="113" t="s">
        <v>195</v>
      </c>
      <c r="C4045" s="114">
        <v>23000</v>
      </c>
      <c r="D4045" s="122">
        <v>0</v>
      </c>
    </row>
    <row r="4046" spans="1:4" s="94" customFormat="1" x14ac:dyDescent="0.2">
      <c r="A4046" s="153"/>
      <c r="B4046" s="147" t="s">
        <v>229</v>
      </c>
      <c r="C4046" s="151">
        <f>C4020+C4038+C4043</f>
        <v>919800</v>
      </c>
      <c r="D4046" s="151">
        <f>D4020+D4038+D4043</f>
        <v>0</v>
      </c>
    </row>
    <row r="4047" spans="1:4" s="94" customFormat="1" x14ac:dyDescent="0.2">
      <c r="A4047" s="130"/>
      <c r="B4047" s="108"/>
      <c r="C4047" s="131"/>
      <c r="D4047" s="131"/>
    </row>
    <row r="4048" spans="1:4" s="94" customFormat="1" x14ac:dyDescent="0.2">
      <c r="A4048" s="107"/>
      <c r="B4048" s="108"/>
      <c r="C4048" s="114"/>
      <c r="D4048" s="114"/>
    </row>
    <row r="4049" spans="1:4" s="94" customFormat="1" x14ac:dyDescent="0.2">
      <c r="A4049" s="112" t="s">
        <v>697</v>
      </c>
      <c r="B4049" s="115"/>
      <c r="C4049" s="114"/>
      <c r="D4049" s="114"/>
    </row>
    <row r="4050" spans="1:4" s="94" customFormat="1" x14ac:dyDescent="0.2">
      <c r="A4050" s="112" t="s">
        <v>248</v>
      </c>
      <c r="B4050" s="115"/>
      <c r="C4050" s="114"/>
      <c r="D4050" s="114"/>
    </row>
    <row r="4051" spans="1:4" s="94" customFormat="1" x14ac:dyDescent="0.2">
      <c r="A4051" s="112" t="s">
        <v>373</v>
      </c>
      <c r="B4051" s="115"/>
      <c r="C4051" s="114"/>
      <c r="D4051" s="114"/>
    </row>
    <row r="4052" spans="1:4" s="94" customFormat="1" x14ac:dyDescent="0.2">
      <c r="A4052" s="112" t="s">
        <v>680</v>
      </c>
      <c r="B4052" s="115"/>
      <c r="C4052" s="114"/>
      <c r="D4052" s="114"/>
    </row>
    <row r="4053" spans="1:4" s="94" customFormat="1" x14ac:dyDescent="0.2">
      <c r="A4053" s="112"/>
      <c r="B4053" s="143"/>
      <c r="C4053" s="131"/>
      <c r="D4053" s="131"/>
    </row>
    <row r="4054" spans="1:4" s="94" customFormat="1" x14ac:dyDescent="0.2">
      <c r="A4054" s="110">
        <v>410000</v>
      </c>
      <c r="B4054" s="111" t="s">
        <v>87</v>
      </c>
      <c r="C4054" s="109">
        <f>C4055+C4060+C4080+C4076+C4074+C4085</f>
        <v>13090500</v>
      </c>
      <c r="D4054" s="109">
        <f>D4055+D4060+D4080+D4076+D4074+D4085</f>
        <v>0</v>
      </c>
    </row>
    <row r="4055" spans="1:4" s="94" customFormat="1" x14ac:dyDescent="0.2">
      <c r="A4055" s="110">
        <v>411000</v>
      </c>
      <c r="B4055" s="111" t="s">
        <v>200</v>
      </c>
      <c r="C4055" s="109">
        <f t="shared" ref="C4055" si="871">SUM(C4056:C4059)</f>
        <v>6380000</v>
      </c>
      <c r="D4055" s="109">
        <f t="shared" ref="D4055" si="872">SUM(D4056:D4059)</f>
        <v>0</v>
      </c>
    </row>
    <row r="4056" spans="1:4" s="94" customFormat="1" x14ac:dyDescent="0.2">
      <c r="A4056" s="112">
        <v>411100</v>
      </c>
      <c r="B4056" s="113" t="s">
        <v>88</v>
      </c>
      <c r="C4056" s="114">
        <v>6035000</v>
      </c>
      <c r="D4056" s="122">
        <v>0</v>
      </c>
    </row>
    <row r="4057" spans="1:4" s="94" customFormat="1" ht="40.5" x14ac:dyDescent="0.2">
      <c r="A4057" s="112">
        <v>411200</v>
      </c>
      <c r="B4057" s="113" t="s">
        <v>213</v>
      </c>
      <c r="C4057" s="114">
        <v>190000</v>
      </c>
      <c r="D4057" s="122">
        <v>0</v>
      </c>
    </row>
    <row r="4058" spans="1:4" s="94" customFormat="1" ht="40.5" x14ac:dyDescent="0.2">
      <c r="A4058" s="112">
        <v>411300</v>
      </c>
      <c r="B4058" s="113" t="s">
        <v>89</v>
      </c>
      <c r="C4058" s="114">
        <v>90000</v>
      </c>
      <c r="D4058" s="122">
        <v>0</v>
      </c>
    </row>
    <row r="4059" spans="1:4" s="94" customFormat="1" x14ac:dyDescent="0.2">
      <c r="A4059" s="112">
        <v>411400</v>
      </c>
      <c r="B4059" s="113" t="s">
        <v>90</v>
      </c>
      <c r="C4059" s="114">
        <v>65000</v>
      </c>
      <c r="D4059" s="122">
        <v>0</v>
      </c>
    </row>
    <row r="4060" spans="1:4" s="94" customFormat="1" x14ac:dyDescent="0.2">
      <c r="A4060" s="110">
        <v>412000</v>
      </c>
      <c r="B4060" s="115" t="s">
        <v>205</v>
      </c>
      <c r="C4060" s="109">
        <f>SUM(C4061:C4073)</f>
        <v>816000</v>
      </c>
      <c r="D4060" s="109">
        <f>SUM(D4061:D4073)</f>
        <v>0</v>
      </c>
    </row>
    <row r="4061" spans="1:4" s="94" customFormat="1" x14ac:dyDescent="0.2">
      <c r="A4061" s="112">
        <v>412100</v>
      </c>
      <c r="B4061" s="113" t="s">
        <v>91</v>
      </c>
      <c r="C4061" s="114">
        <v>40000</v>
      </c>
      <c r="D4061" s="122">
        <v>0</v>
      </c>
    </row>
    <row r="4062" spans="1:4" s="94" customFormat="1" ht="40.5" x14ac:dyDescent="0.2">
      <c r="A4062" s="112">
        <v>412200</v>
      </c>
      <c r="B4062" s="113" t="s">
        <v>214</v>
      </c>
      <c r="C4062" s="114">
        <v>120000</v>
      </c>
      <c r="D4062" s="122">
        <v>0</v>
      </c>
    </row>
    <row r="4063" spans="1:4" s="94" customFormat="1" x14ac:dyDescent="0.2">
      <c r="A4063" s="112">
        <v>412300</v>
      </c>
      <c r="B4063" s="113" t="s">
        <v>92</v>
      </c>
      <c r="C4063" s="114">
        <v>80000</v>
      </c>
      <c r="D4063" s="122">
        <v>0</v>
      </c>
    </row>
    <row r="4064" spans="1:4" s="94" customFormat="1" x14ac:dyDescent="0.2">
      <c r="A4064" s="112">
        <v>412500</v>
      </c>
      <c r="B4064" s="113" t="s">
        <v>94</v>
      </c>
      <c r="C4064" s="114">
        <v>115000</v>
      </c>
      <c r="D4064" s="122">
        <v>0</v>
      </c>
    </row>
    <row r="4065" spans="1:4" s="94" customFormat="1" x14ac:dyDescent="0.2">
      <c r="A4065" s="112">
        <v>412600</v>
      </c>
      <c r="B4065" s="113" t="s">
        <v>215</v>
      </c>
      <c r="C4065" s="114">
        <v>180000</v>
      </c>
      <c r="D4065" s="122">
        <v>0</v>
      </c>
    </row>
    <row r="4066" spans="1:4" s="94" customFormat="1" x14ac:dyDescent="0.2">
      <c r="A4066" s="112">
        <v>412700</v>
      </c>
      <c r="B4066" s="113" t="s">
        <v>202</v>
      </c>
      <c r="C4066" s="114">
        <v>145000</v>
      </c>
      <c r="D4066" s="122">
        <v>0</v>
      </c>
    </row>
    <row r="4067" spans="1:4" s="94" customFormat="1" x14ac:dyDescent="0.2">
      <c r="A4067" s="112">
        <v>412700</v>
      </c>
      <c r="B4067" s="113" t="s">
        <v>306</v>
      </c>
      <c r="C4067" s="114">
        <v>7000</v>
      </c>
      <c r="D4067" s="122">
        <v>0</v>
      </c>
    </row>
    <row r="4068" spans="1:4" s="94" customFormat="1" x14ac:dyDescent="0.2">
      <c r="A4068" s="112">
        <v>412900</v>
      </c>
      <c r="B4068" s="117" t="s">
        <v>530</v>
      </c>
      <c r="C4068" s="114">
        <v>1999.9999999999998</v>
      </c>
      <c r="D4068" s="122">
        <v>0</v>
      </c>
    </row>
    <row r="4069" spans="1:4" s="94" customFormat="1" x14ac:dyDescent="0.2">
      <c r="A4069" s="112">
        <v>412900</v>
      </c>
      <c r="B4069" s="117" t="s">
        <v>295</v>
      </c>
      <c r="C4069" s="114">
        <v>100000</v>
      </c>
      <c r="D4069" s="122">
        <v>0</v>
      </c>
    </row>
    <row r="4070" spans="1:4" s="94" customFormat="1" x14ac:dyDescent="0.2">
      <c r="A4070" s="112">
        <v>412900</v>
      </c>
      <c r="B4070" s="117" t="s">
        <v>313</v>
      </c>
      <c r="C4070" s="114">
        <v>3999.9999999999995</v>
      </c>
      <c r="D4070" s="122">
        <v>0</v>
      </c>
    </row>
    <row r="4071" spans="1:4" s="94" customFormat="1" x14ac:dyDescent="0.2">
      <c r="A4071" s="112">
        <v>412900</v>
      </c>
      <c r="B4071" s="117" t="s">
        <v>314</v>
      </c>
      <c r="C4071" s="114">
        <v>10000</v>
      </c>
      <c r="D4071" s="122">
        <v>0</v>
      </c>
    </row>
    <row r="4072" spans="1:4" s="94" customFormat="1" x14ac:dyDescent="0.2">
      <c r="A4072" s="112">
        <v>412900</v>
      </c>
      <c r="B4072" s="113" t="s">
        <v>315</v>
      </c>
      <c r="C4072" s="114">
        <v>12000</v>
      </c>
      <c r="D4072" s="122">
        <v>0</v>
      </c>
    </row>
    <row r="4073" spans="1:4" s="94" customFormat="1" x14ac:dyDescent="0.2">
      <c r="A4073" s="112">
        <v>412900</v>
      </c>
      <c r="B4073" s="113" t="s">
        <v>297</v>
      </c>
      <c r="C4073" s="114">
        <v>999.99999999999989</v>
      </c>
      <c r="D4073" s="122">
        <v>0</v>
      </c>
    </row>
    <row r="4074" spans="1:4" s="119" customFormat="1" x14ac:dyDescent="0.2">
      <c r="A4074" s="110">
        <v>413000</v>
      </c>
      <c r="B4074" s="115" t="s">
        <v>206</v>
      </c>
      <c r="C4074" s="109">
        <f t="shared" ref="C4074:D4074" si="873">C4075</f>
        <v>500</v>
      </c>
      <c r="D4074" s="109">
        <f t="shared" si="873"/>
        <v>0</v>
      </c>
    </row>
    <row r="4075" spans="1:4" s="94" customFormat="1" x14ac:dyDescent="0.2">
      <c r="A4075" s="112">
        <v>413900</v>
      </c>
      <c r="B4075" s="113" t="s">
        <v>99</v>
      </c>
      <c r="C4075" s="114">
        <v>500</v>
      </c>
      <c r="D4075" s="122">
        <v>0</v>
      </c>
    </row>
    <row r="4076" spans="1:4" s="119" customFormat="1" x14ac:dyDescent="0.2">
      <c r="A4076" s="110">
        <v>414000</v>
      </c>
      <c r="B4076" s="115" t="s">
        <v>104</v>
      </c>
      <c r="C4076" s="109">
        <f t="shared" ref="C4076" si="874">SUM(C4077:C4079)</f>
        <v>4350000</v>
      </c>
      <c r="D4076" s="109">
        <f t="shared" ref="D4076" si="875">SUM(D4077:D4079)</f>
        <v>0</v>
      </c>
    </row>
    <row r="4077" spans="1:4" s="94" customFormat="1" x14ac:dyDescent="0.2">
      <c r="A4077" s="112">
        <v>414100</v>
      </c>
      <c r="B4077" s="113" t="s">
        <v>698</v>
      </c>
      <c r="C4077" s="114">
        <v>4000000</v>
      </c>
      <c r="D4077" s="122">
        <v>0</v>
      </c>
    </row>
    <row r="4078" spans="1:4" s="94" customFormat="1" x14ac:dyDescent="0.2">
      <c r="A4078" s="112">
        <v>414100</v>
      </c>
      <c r="B4078" s="113" t="s">
        <v>433</v>
      </c>
      <c r="C4078" s="114">
        <v>300000</v>
      </c>
      <c r="D4078" s="122">
        <v>0</v>
      </c>
    </row>
    <row r="4079" spans="1:4" s="94" customFormat="1" x14ac:dyDescent="0.2">
      <c r="A4079" s="112">
        <v>414100</v>
      </c>
      <c r="B4079" s="113" t="s">
        <v>434</v>
      </c>
      <c r="C4079" s="114">
        <v>50000</v>
      </c>
      <c r="D4079" s="122">
        <v>0</v>
      </c>
    </row>
    <row r="4080" spans="1:4" s="150" customFormat="1" x14ac:dyDescent="0.2">
      <c r="A4080" s="110">
        <v>415000</v>
      </c>
      <c r="B4080" s="115" t="s">
        <v>50</v>
      </c>
      <c r="C4080" s="109">
        <f>SUM(C4081:C4084)</f>
        <v>1530000</v>
      </c>
      <c r="D4080" s="109">
        <f>SUM(D4081:D4084)</f>
        <v>0</v>
      </c>
    </row>
    <row r="4081" spans="1:4" s="94" customFormat="1" x14ac:dyDescent="0.2">
      <c r="A4081" s="120">
        <v>415100</v>
      </c>
      <c r="B4081" s="113" t="s">
        <v>259</v>
      </c>
      <c r="C4081" s="114">
        <v>30000</v>
      </c>
      <c r="D4081" s="122">
        <v>0</v>
      </c>
    </row>
    <row r="4082" spans="1:4" s="94" customFormat="1" x14ac:dyDescent="0.2">
      <c r="A4082" s="112">
        <v>415200</v>
      </c>
      <c r="B4082" s="113" t="s">
        <v>273</v>
      </c>
      <c r="C4082" s="114">
        <v>450000</v>
      </c>
      <c r="D4082" s="122">
        <v>0</v>
      </c>
    </row>
    <row r="4083" spans="1:4" s="94" customFormat="1" x14ac:dyDescent="0.2">
      <c r="A4083" s="112">
        <v>415200</v>
      </c>
      <c r="B4083" s="113" t="s">
        <v>510</v>
      </c>
      <c r="C4083" s="114">
        <v>470000</v>
      </c>
      <c r="D4083" s="122">
        <v>0</v>
      </c>
    </row>
    <row r="4084" spans="1:4" s="94" customFormat="1" x14ac:dyDescent="0.2">
      <c r="A4084" s="112">
        <v>415200</v>
      </c>
      <c r="B4084" s="113" t="s">
        <v>274</v>
      </c>
      <c r="C4084" s="114">
        <v>580000</v>
      </c>
      <c r="D4084" s="122">
        <v>0</v>
      </c>
    </row>
    <row r="4085" spans="1:4" s="119" customFormat="1" ht="40.5" x14ac:dyDescent="0.2">
      <c r="A4085" s="110">
        <v>418000</v>
      </c>
      <c r="B4085" s="115" t="s">
        <v>209</v>
      </c>
      <c r="C4085" s="109">
        <f t="shared" ref="C4085" si="876">C4086+C4087</f>
        <v>14000</v>
      </c>
      <c r="D4085" s="109">
        <f t="shared" ref="D4085" si="877">D4086+D4087</f>
        <v>0</v>
      </c>
    </row>
    <row r="4086" spans="1:4" s="94" customFormat="1" x14ac:dyDescent="0.2">
      <c r="A4086" s="112">
        <v>418200</v>
      </c>
      <c r="B4086" s="113" t="s">
        <v>145</v>
      </c>
      <c r="C4086" s="114">
        <v>10000</v>
      </c>
      <c r="D4086" s="122">
        <v>0</v>
      </c>
    </row>
    <row r="4087" spans="1:4" s="94" customFormat="1" x14ac:dyDescent="0.2">
      <c r="A4087" s="112">
        <v>418400</v>
      </c>
      <c r="B4087" s="113" t="s">
        <v>146</v>
      </c>
      <c r="C4087" s="114">
        <v>4000</v>
      </c>
      <c r="D4087" s="122">
        <v>0</v>
      </c>
    </row>
    <row r="4088" spans="1:4" s="150" customFormat="1" x14ac:dyDescent="0.2">
      <c r="A4088" s="110">
        <v>480000</v>
      </c>
      <c r="B4088" s="115" t="s">
        <v>147</v>
      </c>
      <c r="C4088" s="109">
        <f t="shared" ref="C4088:D4088" si="878">C4089</f>
        <v>20801000</v>
      </c>
      <c r="D4088" s="109">
        <f t="shared" si="878"/>
        <v>0</v>
      </c>
    </row>
    <row r="4089" spans="1:4" s="150" customFormat="1" x14ac:dyDescent="0.2">
      <c r="A4089" s="110">
        <v>488000</v>
      </c>
      <c r="B4089" s="115" t="s">
        <v>103</v>
      </c>
      <c r="C4089" s="109">
        <f t="shared" ref="C4089" si="879">SUM(C4090:C4094)</f>
        <v>20801000</v>
      </c>
      <c r="D4089" s="109">
        <f t="shared" ref="D4089" si="880">SUM(D4090:D4094)</f>
        <v>0</v>
      </c>
    </row>
    <row r="4090" spans="1:4" s="94" customFormat="1" ht="40.5" x14ac:dyDescent="0.2">
      <c r="A4090" s="112">
        <v>488100</v>
      </c>
      <c r="B4090" s="113" t="s">
        <v>435</v>
      </c>
      <c r="C4090" s="114">
        <v>400000</v>
      </c>
      <c r="D4090" s="122">
        <v>0</v>
      </c>
    </row>
    <row r="4091" spans="1:4" s="94" customFormat="1" ht="40.5" x14ac:dyDescent="0.2">
      <c r="A4091" s="112">
        <v>488100</v>
      </c>
      <c r="B4091" s="113" t="s">
        <v>436</v>
      </c>
      <c r="C4091" s="114">
        <v>7700000</v>
      </c>
      <c r="D4091" s="122">
        <v>0</v>
      </c>
    </row>
    <row r="4092" spans="1:4" s="94" customFormat="1" x14ac:dyDescent="0.2">
      <c r="A4092" s="112">
        <v>488100</v>
      </c>
      <c r="B4092" s="113" t="s">
        <v>289</v>
      </c>
      <c r="C4092" s="114">
        <v>12250000</v>
      </c>
      <c r="D4092" s="122">
        <v>0</v>
      </c>
    </row>
    <row r="4093" spans="1:4" s="94" customFormat="1" x14ac:dyDescent="0.2">
      <c r="A4093" s="112">
        <v>488100</v>
      </c>
      <c r="B4093" s="113" t="s">
        <v>511</v>
      </c>
      <c r="C4093" s="114">
        <v>450000</v>
      </c>
      <c r="D4093" s="122">
        <v>0</v>
      </c>
    </row>
    <row r="4094" spans="1:4" s="94" customFormat="1" x14ac:dyDescent="0.2">
      <c r="A4094" s="112">
        <v>488100</v>
      </c>
      <c r="B4094" s="113" t="s">
        <v>103</v>
      </c>
      <c r="C4094" s="114">
        <v>1000</v>
      </c>
      <c r="D4094" s="122">
        <v>0</v>
      </c>
    </row>
    <row r="4095" spans="1:4" s="94" customFormat="1" x14ac:dyDescent="0.2">
      <c r="A4095" s="110">
        <v>510000</v>
      </c>
      <c r="B4095" s="115" t="s">
        <v>151</v>
      </c>
      <c r="C4095" s="109">
        <f>C4096+C4099+0</f>
        <v>1038000</v>
      </c>
      <c r="D4095" s="109">
        <f>D4096+D4099+0</f>
        <v>0</v>
      </c>
    </row>
    <row r="4096" spans="1:4" s="94" customFormat="1" x14ac:dyDescent="0.2">
      <c r="A4096" s="110">
        <v>511000</v>
      </c>
      <c r="B4096" s="115" t="s">
        <v>152</v>
      </c>
      <c r="C4096" s="109">
        <f t="shared" ref="C4096" si="881">SUM(C4097:C4098)</f>
        <v>1010000</v>
      </c>
      <c r="D4096" s="109">
        <f t="shared" ref="D4096" si="882">SUM(D4097:D4098)</f>
        <v>0</v>
      </c>
    </row>
    <row r="4097" spans="1:4" s="94" customFormat="1" x14ac:dyDescent="0.2">
      <c r="A4097" s="112">
        <v>511300</v>
      </c>
      <c r="B4097" s="113" t="s">
        <v>155</v>
      </c>
      <c r="C4097" s="114">
        <v>1000000</v>
      </c>
      <c r="D4097" s="122">
        <v>0</v>
      </c>
    </row>
    <row r="4098" spans="1:4" s="94" customFormat="1" x14ac:dyDescent="0.2">
      <c r="A4098" s="112">
        <v>511700</v>
      </c>
      <c r="B4098" s="113" t="s">
        <v>158</v>
      </c>
      <c r="C4098" s="114">
        <v>10000</v>
      </c>
      <c r="D4098" s="122">
        <v>0</v>
      </c>
    </row>
    <row r="4099" spans="1:4" s="119" customFormat="1" x14ac:dyDescent="0.2">
      <c r="A4099" s="110">
        <v>516000</v>
      </c>
      <c r="B4099" s="115" t="s">
        <v>162</v>
      </c>
      <c r="C4099" s="109">
        <f t="shared" ref="C4099:D4099" si="883">C4100</f>
        <v>28000</v>
      </c>
      <c r="D4099" s="109">
        <f t="shared" si="883"/>
        <v>0</v>
      </c>
    </row>
    <row r="4100" spans="1:4" s="94" customFormat="1" x14ac:dyDescent="0.2">
      <c r="A4100" s="112">
        <v>516100</v>
      </c>
      <c r="B4100" s="113" t="s">
        <v>162</v>
      </c>
      <c r="C4100" s="114">
        <v>28000</v>
      </c>
      <c r="D4100" s="122">
        <v>0</v>
      </c>
    </row>
    <row r="4101" spans="1:4" s="119" customFormat="1" x14ac:dyDescent="0.2">
      <c r="A4101" s="110">
        <v>610000</v>
      </c>
      <c r="B4101" s="115" t="s">
        <v>170</v>
      </c>
      <c r="C4101" s="109">
        <f>0+C4102</f>
        <v>300000</v>
      </c>
      <c r="D4101" s="109">
        <f>0+D4102</f>
        <v>0</v>
      </c>
    </row>
    <row r="4102" spans="1:4" s="119" customFormat="1" ht="40.5" x14ac:dyDescent="0.2">
      <c r="A4102" s="110">
        <v>618000</v>
      </c>
      <c r="B4102" s="115" t="s">
        <v>115</v>
      </c>
      <c r="C4102" s="109">
        <f t="shared" ref="C4102:D4102" si="884">C4103</f>
        <v>300000</v>
      </c>
      <c r="D4102" s="109">
        <f t="shared" si="884"/>
        <v>0</v>
      </c>
    </row>
    <row r="4103" spans="1:4" s="94" customFormat="1" x14ac:dyDescent="0.2">
      <c r="A4103" s="112">
        <v>618100</v>
      </c>
      <c r="B4103" s="113" t="s">
        <v>437</v>
      </c>
      <c r="C4103" s="114">
        <v>300000</v>
      </c>
      <c r="D4103" s="122">
        <v>0</v>
      </c>
    </row>
    <row r="4104" spans="1:4" s="119" customFormat="1" x14ac:dyDescent="0.2">
      <c r="A4104" s="110">
        <v>630000</v>
      </c>
      <c r="B4104" s="115" t="s">
        <v>190</v>
      </c>
      <c r="C4104" s="109">
        <f>C4107+C4105</f>
        <v>160000</v>
      </c>
      <c r="D4104" s="109">
        <f>D4107+D4105</f>
        <v>0</v>
      </c>
    </row>
    <row r="4105" spans="1:4" s="119" customFormat="1" x14ac:dyDescent="0.2">
      <c r="A4105" s="110">
        <v>631000</v>
      </c>
      <c r="B4105" s="115" t="s">
        <v>125</v>
      </c>
      <c r="C4105" s="109">
        <f>0+C4106</f>
        <v>30000</v>
      </c>
      <c r="D4105" s="109">
        <f>0+D4106</f>
        <v>0</v>
      </c>
    </row>
    <row r="4106" spans="1:4" s="94" customFormat="1" x14ac:dyDescent="0.2">
      <c r="A4106" s="120">
        <v>631200</v>
      </c>
      <c r="B4106" s="113" t="s">
        <v>193</v>
      </c>
      <c r="C4106" s="114">
        <v>30000</v>
      </c>
      <c r="D4106" s="122">
        <v>0</v>
      </c>
    </row>
    <row r="4107" spans="1:4" s="119" customFormat="1" x14ac:dyDescent="0.2">
      <c r="A4107" s="110">
        <v>638000</v>
      </c>
      <c r="B4107" s="115" t="s">
        <v>126</v>
      </c>
      <c r="C4107" s="109">
        <f t="shared" ref="C4107:D4107" si="885">C4108</f>
        <v>130000</v>
      </c>
      <c r="D4107" s="109">
        <f t="shared" si="885"/>
        <v>0</v>
      </c>
    </row>
    <row r="4108" spans="1:4" s="94" customFormat="1" x14ac:dyDescent="0.2">
      <c r="A4108" s="112">
        <v>638100</v>
      </c>
      <c r="B4108" s="113" t="s">
        <v>195</v>
      </c>
      <c r="C4108" s="114">
        <v>130000</v>
      </c>
      <c r="D4108" s="122">
        <v>0</v>
      </c>
    </row>
    <row r="4109" spans="1:4" s="94" customFormat="1" x14ac:dyDescent="0.2">
      <c r="A4109" s="153"/>
      <c r="B4109" s="147" t="s">
        <v>229</v>
      </c>
      <c r="C4109" s="151">
        <f>C4054+C4088+C4095+C4101+C4104</f>
        <v>35389500</v>
      </c>
      <c r="D4109" s="151">
        <f>D4054+D4088+D4095+D4101+D4104</f>
        <v>0</v>
      </c>
    </row>
    <row r="4110" spans="1:4" s="94" customFormat="1" x14ac:dyDescent="0.2">
      <c r="A4110" s="104"/>
      <c r="B4110" s="113"/>
      <c r="C4110" s="114"/>
      <c r="D4110" s="114"/>
    </row>
    <row r="4111" spans="1:4" s="94" customFormat="1" x14ac:dyDescent="0.2">
      <c r="A4111" s="107"/>
      <c r="B4111" s="108"/>
      <c r="C4111" s="114"/>
      <c r="D4111" s="114"/>
    </row>
    <row r="4112" spans="1:4" s="94" customFormat="1" x14ac:dyDescent="0.2">
      <c r="A4112" s="112" t="s">
        <v>699</v>
      </c>
      <c r="B4112" s="115"/>
      <c r="C4112" s="114"/>
      <c r="D4112" s="114"/>
    </row>
    <row r="4113" spans="1:4" s="94" customFormat="1" x14ac:dyDescent="0.2">
      <c r="A4113" s="112" t="s">
        <v>248</v>
      </c>
      <c r="B4113" s="115"/>
      <c r="C4113" s="114"/>
      <c r="D4113" s="114"/>
    </row>
    <row r="4114" spans="1:4" s="94" customFormat="1" x14ac:dyDescent="0.2">
      <c r="A4114" s="112" t="s">
        <v>375</v>
      </c>
      <c r="B4114" s="115"/>
      <c r="C4114" s="114"/>
      <c r="D4114" s="114"/>
    </row>
    <row r="4115" spans="1:4" s="94" customFormat="1" x14ac:dyDescent="0.2">
      <c r="A4115" s="112" t="s">
        <v>529</v>
      </c>
      <c r="B4115" s="115"/>
      <c r="C4115" s="114"/>
      <c r="D4115" s="114"/>
    </row>
    <row r="4116" spans="1:4" s="94" customFormat="1" x14ac:dyDescent="0.2">
      <c r="A4116" s="112"/>
      <c r="B4116" s="143"/>
      <c r="C4116" s="131"/>
      <c r="D4116" s="131"/>
    </row>
    <row r="4117" spans="1:4" s="94" customFormat="1" x14ac:dyDescent="0.2">
      <c r="A4117" s="110">
        <v>410000</v>
      </c>
      <c r="B4117" s="111" t="s">
        <v>87</v>
      </c>
      <c r="C4117" s="109">
        <f>C4118+C4123+C4136+0+0</f>
        <v>2793700</v>
      </c>
      <c r="D4117" s="109">
        <f>D4118+D4123+D4136+0+0</f>
        <v>0</v>
      </c>
    </row>
    <row r="4118" spans="1:4" s="94" customFormat="1" x14ac:dyDescent="0.2">
      <c r="A4118" s="110">
        <v>411000</v>
      </c>
      <c r="B4118" s="111" t="s">
        <v>200</v>
      </c>
      <c r="C4118" s="109">
        <f t="shared" ref="C4118" si="886">SUM(C4119:C4122)</f>
        <v>2563000</v>
      </c>
      <c r="D4118" s="109">
        <f t="shared" ref="D4118" si="887">SUM(D4119:D4122)</f>
        <v>0</v>
      </c>
    </row>
    <row r="4119" spans="1:4" s="94" customFormat="1" x14ac:dyDescent="0.2">
      <c r="A4119" s="112">
        <v>411100</v>
      </c>
      <c r="B4119" s="113" t="s">
        <v>88</v>
      </c>
      <c r="C4119" s="114">
        <v>2402000</v>
      </c>
      <c r="D4119" s="122">
        <v>0</v>
      </c>
    </row>
    <row r="4120" spans="1:4" s="94" customFormat="1" ht="40.5" x14ac:dyDescent="0.2">
      <c r="A4120" s="112">
        <v>411200</v>
      </c>
      <c r="B4120" s="113" t="s">
        <v>213</v>
      </c>
      <c r="C4120" s="114">
        <v>90000</v>
      </c>
      <c r="D4120" s="122">
        <v>0</v>
      </c>
    </row>
    <row r="4121" spans="1:4" s="94" customFormat="1" ht="40.5" x14ac:dyDescent="0.2">
      <c r="A4121" s="112">
        <v>411300</v>
      </c>
      <c r="B4121" s="113" t="s">
        <v>89</v>
      </c>
      <c r="C4121" s="114">
        <v>35000</v>
      </c>
      <c r="D4121" s="122">
        <v>0</v>
      </c>
    </row>
    <row r="4122" spans="1:4" s="94" customFormat="1" x14ac:dyDescent="0.2">
      <c r="A4122" s="112">
        <v>411400</v>
      </c>
      <c r="B4122" s="113" t="s">
        <v>90</v>
      </c>
      <c r="C4122" s="114">
        <v>36000</v>
      </c>
      <c r="D4122" s="122">
        <v>0</v>
      </c>
    </row>
    <row r="4123" spans="1:4" s="94" customFormat="1" x14ac:dyDescent="0.2">
      <c r="A4123" s="110">
        <v>412000</v>
      </c>
      <c r="B4123" s="115" t="s">
        <v>205</v>
      </c>
      <c r="C4123" s="109">
        <f>SUM(C4124:C4135)</f>
        <v>229700</v>
      </c>
      <c r="D4123" s="109">
        <f>SUM(D4124:D4135)</f>
        <v>0</v>
      </c>
    </row>
    <row r="4124" spans="1:4" s="94" customFormat="1" x14ac:dyDescent="0.2">
      <c r="A4124" s="112">
        <v>412100</v>
      </c>
      <c r="B4124" s="113" t="s">
        <v>91</v>
      </c>
      <c r="C4124" s="114">
        <v>5000</v>
      </c>
      <c r="D4124" s="122">
        <v>0</v>
      </c>
    </row>
    <row r="4125" spans="1:4" s="94" customFormat="1" ht="40.5" x14ac:dyDescent="0.2">
      <c r="A4125" s="112">
        <v>412200</v>
      </c>
      <c r="B4125" s="113" t="s">
        <v>214</v>
      </c>
      <c r="C4125" s="114">
        <v>102000</v>
      </c>
      <c r="D4125" s="122">
        <v>0</v>
      </c>
    </row>
    <row r="4126" spans="1:4" s="94" customFormat="1" x14ac:dyDescent="0.2">
      <c r="A4126" s="112">
        <v>412300</v>
      </c>
      <c r="B4126" s="113" t="s">
        <v>92</v>
      </c>
      <c r="C4126" s="114">
        <v>7999.9999999999991</v>
      </c>
      <c r="D4126" s="122">
        <v>0</v>
      </c>
    </row>
    <row r="4127" spans="1:4" s="94" customFormat="1" x14ac:dyDescent="0.2">
      <c r="A4127" s="112">
        <v>412400</v>
      </c>
      <c r="B4127" s="113" t="s">
        <v>93</v>
      </c>
      <c r="C4127" s="114">
        <v>900</v>
      </c>
      <c r="D4127" s="122">
        <v>0</v>
      </c>
    </row>
    <row r="4128" spans="1:4" s="94" customFormat="1" x14ac:dyDescent="0.2">
      <c r="A4128" s="112">
        <v>412500</v>
      </c>
      <c r="B4128" s="113" t="s">
        <v>94</v>
      </c>
      <c r="C4128" s="114">
        <v>45000</v>
      </c>
      <c r="D4128" s="122">
        <v>0</v>
      </c>
    </row>
    <row r="4129" spans="1:4" s="94" customFormat="1" x14ac:dyDescent="0.2">
      <c r="A4129" s="112">
        <v>412600</v>
      </c>
      <c r="B4129" s="113" t="s">
        <v>215</v>
      </c>
      <c r="C4129" s="114">
        <v>20000</v>
      </c>
      <c r="D4129" s="122">
        <v>0</v>
      </c>
    </row>
    <row r="4130" spans="1:4" s="94" customFormat="1" x14ac:dyDescent="0.2">
      <c r="A4130" s="112">
        <v>412700</v>
      </c>
      <c r="B4130" s="113" t="s">
        <v>202</v>
      </c>
      <c r="C4130" s="114">
        <v>30000</v>
      </c>
      <c r="D4130" s="122">
        <v>0</v>
      </c>
    </row>
    <row r="4131" spans="1:4" s="94" customFormat="1" x14ac:dyDescent="0.2">
      <c r="A4131" s="112">
        <v>412900</v>
      </c>
      <c r="B4131" s="117" t="s">
        <v>530</v>
      </c>
      <c r="C4131" s="114">
        <v>600</v>
      </c>
      <c r="D4131" s="122">
        <v>0</v>
      </c>
    </row>
    <row r="4132" spans="1:4" s="94" customFormat="1" x14ac:dyDescent="0.2">
      <c r="A4132" s="112">
        <v>412900</v>
      </c>
      <c r="B4132" s="117" t="s">
        <v>295</v>
      </c>
      <c r="C4132" s="114">
        <v>10200</v>
      </c>
      <c r="D4132" s="122">
        <v>0</v>
      </c>
    </row>
    <row r="4133" spans="1:4" s="94" customFormat="1" x14ac:dyDescent="0.2">
      <c r="A4133" s="112">
        <v>412900</v>
      </c>
      <c r="B4133" s="117" t="s">
        <v>314</v>
      </c>
      <c r="C4133" s="114">
        <v>2700</v>
      </c>
      <c r="D4133" s="122">
        <v>0</v>
      </c>
    </row>
    <row r="4134" spans="1:4" s="94" customFormat="1" x14ac:dyDescent="0.2">
      <c r="A4134" s="120">
        <v>412900</v>
      </c>
      <c r="B4134" s="117" t="s">
        <v>315</v>
      </c>
      <c r="C4134" s="114">
        <v>5000</v>
      </c>
      <c r="D4134" s="122">
        <v>0</v>
      </c>
    </row>
    <row r="4135" spans="1:4" s="94" customFormat="1" x14ac:dyDescent="0.2">
      <c r="A4135" s="112">
        <v>412900</v>
      </c>
      <c r="B4135" s="117" t="s">
        <v>297</v>
      </c>
      <c r="C4135" s="114">
        <v>300</v>
      </c>
      <c r="D4135" s="122">
        <v>0</v>
      </c>
    </row>
    <row r="4136" spans="1:4" s="119" customFormat="1" x14ac:dyDescent="0.2">
      <c r="A4136" s="110">
        <v>413000</v>
      </c>
      <c r="B4136" s="115" t="s">
        <v>206</v>
      </c>
      <c r="C4136" s="109">
        <f t="shared" ref="C4136:D4136" si="888">C4137</f>
        <v>1000</v>
      </c>
      <c r="D4136" s="109">
        <f t="shared" si="888"/>
        <v>0</v>
      </c>
    </row>
    <row r="4137" spans="1:4" s="94" customFormat="1" x14ac:dyDescent="0.2">
      <c r="A4137" s="112">
        <v>413900</v>
      </c>
      <c r="B4137" s="113" t="s">
        <v>99</v>
      </c>
      <c r="C4137" s="114">
        <v>1000</v>
      </c>
      <c r="D4137" s="122">
        <v>0</v>
      </c>
    </row>
    <row r="4138" spans="1:4" s="119" customFormat="1" x14ac:dyDescent="0.2">
      <c r="A4138" s="110">
        <v>480000</v>
      </c>
      <c r="B4138" s="115" t="s">
        <v>147</v>
      </c>
      <c r="C4138" s="109">
        <f t="shared" ref="C4138:D4139" si="889">C4139</f>
        <v>999.99999999999989</v>
      </c>
      <c r="D4138" s="109">
        <f t="shared" si="889"/>
        <v>0</v>
      </c>
    </row>
    <row r="4139" spans="1:4" s="119" customFormat="1" x14ac:dyDescent="0.2">
      <c r="A4139" s="110">
        <v>488000</v>
      </c>
      <c r="B4139" s="115" t="s">
        <v>103</v>
      </c>
      <c r="C4139" s="109">
        <f t="shared" si="889"/>
        <v>999.99999999999989</v>
      </c>
      <c r="D4139" s="109">
        <f t="shared" si="889"/>
        <v>0</v>
      </c>
    </row>
    <row r="4140" spans="1:4" s="94" customFormat="1" x14ac:dyDescent="0.2">
      <c r="A4140" s="120">
        <v>488100</v>
      </c>
      <c r="B4140" s="113" t="s">
        <v>103</v>
      </c>
      <c r="C4140" s="114">
        <v>999.99999999999989</v>
      </c>
      <c r="D4140" s="122">
        <v>0</v>
      </c>
    </row>
    <row r="4141" spans="1:4" s="94" customFormat="1" x14ac:dyDescent="0.2">
      <c r="A4141" s="110">
        <v>510000</v>
      </c>
      <c r="B4141" s="115" t="s">
        <v>151</v>
      </c>
      <c r="C4141" s="109">
        <f>C4148+C4142+C4146+0</f>
        <v>81000</v>
      </c>
      <c r="D4141" s="109">
        <f>D4148+D4142+D4146+0</f>
        <v>0</v>
      </c>
    </row>
    <row r="4142" spans="1:4" s="119" customFormat="1" x14ac:dyDescent="0.2">
      <c r="A4142" s="110">
        <v>511000</v>
      </c>
      <c r="B4142" s="115" t="s">
        <v>152</v>
      </c>
      <c r="C4142" s="109">
        <f>SUM(C4143:C4145)</f>
        <v>70000</v>
      </c>
      <c r="D4142" s="109">
        <f>SUM(D4143:D4145)</f>
        <v>0</v>
      </c>
    </row>
    <row r="4143" spans="1:4" s="94" customFormat="1" ht="40.5" x14ac:dyDescent="0.2">
      <c r="A4143" s="120">
        <v>511200</v>
      </c>
      <c r="B4143" s="113" t="s">
        <v>154</v>
      </c>
      <c r="C4143" s="114">
        <v>0</v>
      </c>
      <c r="D4143" s="122">
        <v>0</v>
      </c>
    </row>
    <row r="4144" spans="1:4" s="94" customFormat="1" x14ac:dyDescent="0.2">
      <c r="A4144" s="112">
        <v>511300</v>
      </c>
      <c r="B4144" s="113" t="s">
        <v>155</v>
      </c>
      <c r="C4144" s="114">
        <v>50000</v>
      </c>
      <c r="D4144" s="122">
        <v>0</v>
      </c>
    </row>
    <row r="4145" spans="1:4" s="94" customFormat="1" x14ac:dyDescent="0.2">
      <c r="A4145" s="120">
        <v>511400</v>
      </c>
      <c r="B4145" s="113" t="s">
        <v>156</v>
      </c>
      <c r="C4145" s="114">
        <v>20000</v>
      </c>
      <c r="D4145" s="122">
        <v>0</v>
      </c>
    </row>
    <row r="4146" spans="1:4" s="119" customFormat="1" x14ac:dyDescent="0.2">
      <c r="A4146" s="110">
        <v>513000</v>
      </c>
      <c r="B4146" s="115" t="s">
        <v>160</v>
      </c>
      <c r="C4146" s="109">
        <f t="shared" ref="C4146:D4146" si="890">C4147</f>
        <v>6000</v>
      </c>
      <c r="D4146" s="109">
        <f t="shared" si="890"/>
        <v>0</v>
      </c>
    </row>
    <row r="4147" spans="1:4" s="94" customFormat="1" x14ac:dyDescent="0.2">
      <c r="A4147" s="112">
        <v>513700</v>
      </c>
      <c r="B4147" s="113" t="s">
        <v>161</v>
      </c>
      <c r="C4147" s="114">
        <v>6000</v>
      </c>
      <c r="D4147" s="122">
        <v>0</v>
      </c>
    </row>
    <row r="4148" spans="1:4" s="94" customFormat="1" x14ac:dyDescent="0.2">
      <c r="A4148" s="110">
        <v>516000</v>
      </c>
      <c r="B4148" s="115" t="s">
        <v>162</v>
      </c>
      <c r="C4148" s="109">
        <f t="shared" ref="C4148:D4148" si="891">C4149</f>
        <v>5000</v>
      </c>
      <c r="D4148" s="109">
        <f t="shared" si="891"/>
        <v>0</v>
      </c>
    </row>
    <row r="4149" spans="1:4" s="94" customFormat="1" x14ac:dyDescent="0.2">
      <c r="A4149" s="112">
        <v>516100</v>
      </c>
      <c r="B4149" s="113" t="s">
        <v>162</v>
      </c>
      <c r="C4149" s="114">
        <v>5000</v>
      </c>
      <c r="D4149" s="122">
        <v>0</v>
      </c>
    </row>
    <row r="4150" spans="1:4" s="119" customFormat="1" x14ac:dyDescent="0.2">
      <c r="A4150" s="110">
        <v>630000</v>
      </c>
      <c r="B4150" s="115" t="s">
        <v>190</v>
      </c>
      <c r="C4150" s="109">
        <f>C4151+0</f>
        <v>55000</v>
      </c>
      <c r="D4150" s="109">
        <f>D4151+0</f>
        <v>0</v>
      </c>
    </row>
    <row r="4151" spans="1:4" s="119" customFormat="1" x14ac:dyDescent="0.2">
      <c r="A4151" s="110">
        <v>638000</v>
      </c>
      <c r="B4151" s="115" t="s">
        <v>126</v>
      </c>
      <c r="C4151" s="109">
        <f t="shared" ref="C4151:D4151" si="892">C4152</f>
        <v>55000</v>
      </c>
      <c r="D4151" s="109">
        <f t="shared" si="892"/>
        <v>0</v>
      </c>
    </row>
    <row r="4152" spans="1:4" s="94" customFormat="1" x14ac:dyDescent="0.2">
      <c r="A4152" s="112">
        <v>638100</v>
      </c>
      <c r="B4152" s="113" t="s">
        <v>195</v>
      </c>
      <c r="C4152" s="114">
        <v>55000</v>
      </c>
      <c r="D4152" s="122">
        <v>0</v>
      </c>
    </row>
    <row r="4153" spans="1:4" s="94" customFormat="1" x14ac:dyDescent="0.2">
      <c r="A4153" s="153"/>
      <c r="B4153" s="147" t="s">
        <v>229</v>
      </c>
      <c r="C4153" s="151">
        <f>C4117+C4141+C4150+C4138</f>
        <v>2930700</v>
      </c>
      <c r="D4153" s="151">
        <f>D4117+D4141+D4150+D4138</f>
        <v>0</v>
      </c>
    </row>
    <row r="4154" spans="1:4" s="94" customFormat="1" x14ac:dyDescent="0.2">
      <c r="A4154" s="112"/>
      <c r="B4154" s="113"/>
      <c r="C4154" s="114"/>
      <c r="D4154" s="114"/>
    </row>
    <row r="4155" spans="1:4" s="94" customFormat="1" x14ac:dyDescent="0.2">
      <c r="A4155" s="107"/>
      <c r="B4155" s="108"/>
      <c r="C4155" s="114"/>
      <c r="D4155" s="114"/>
    </row>
    <row r="4156" spans="1:4" s="94" customFormat="1" x14ac:dyDescent="0.2">
      <c r="A4156" s="112" t="s">
        <v>700</v>
      </c>
      <c r="B4156" s="115"/>
      <c r="C4156" s="114"/>
      <c r="D4156" s="114"/>
    </row>
    <row r="4157" spans="1:4" s="94" customFormat="1" x14ac:dyDescent="0.2">
      <c r="A4157" s="112" t="s">
        <v>248</v>
      </c>
      <c r="B4157" s="115"/>
      <c r="C4157" s="114"/>
      <c r="D4157" s="114"/>
    </row>
    <row r="4158" spans="1:4" s="94" customFormat="1" x14ac:dyDescent="0.2">
      <c r="A4158" s="112" t="s">
        <v>379</v>
      </c>
      <c r="B4158" s="115"/>
      <c r="C4158" s="114"/>
      <c r="D4158" s="114"/>
    </row>
    <row r="4159" spans="1:4" s="94" customFormat="1" x14ac:dyDescent="0.2">
      <c r="A4159" s="112" t="s">
        <v>529</v>
      </c>
      <c r="B4159" s="115"/>
      <c r="C4159" s="114"/>
      <c r="D4159" s="114"/>
    </row>
    <row r="4160" spans="1:4" s="94" customFormat="1" x14ac:dyDescent="0.2">
      <c r="A4160" s="112"/>
      <c r="B4160" s="143"/>
      <c r="C4160" s="131"/>
      <c r="D4160" s="131"/>
    </row>
    <row r="4161" spans="1:4" s="94" customFormat="1" x14ac:dyDescent="0.2">
      <c r="A4161" s="110">
        <v>410000</v>
      </c>
      <c r="B4161" s="111" t="s">
        <v>87</v>
      </c>
      <c r="C4161" s="109">
        <f>C4162+C4167+C4181+C4179</f>
        <v>181576900</v>
      </c>
      <c r="D4161" s="109">
        <f>D4162+D4167+D4181+D4179</f>
        <v>0</v>
      </c>
    </row>
    <row r="4162" spans="1:4" s="94" customFormat="1" x14ac:dyDescent="0.2">
      <c r="A4162" s="110">
        <v>411000</v>
      </c>
      <c r="B4162" s="111" t="s">
        <v>200</v>
      </c>
      <c r="C4162" s="109">
        <f t="shared" ref="C4162" si="893">SUM(C4163:C4166)</f>
        <v>1436000</v>
      </c>
      <c r="D4162" s="109">
        <f t="shared" ref="D4162" si="894">SUM(D4163:D4166)</f>
        <v>0</v>
      </c>
    </row>
    <row r="4163" spans="1:4" s="94" customFormat="1" x14ac:dyDescent="0.2">
      <c r="A4163" s="112">
        <v>411100</v>
      </c>
      <c r="B4163" s="113" t="s">
        <v>88</v>
      </c>
      <c r="C4163" s="114">
        <v>1371000</v>
      </c>
      <c r="D4163" s="122">
        <v>0</v>
      </c>
    </row>
    <row r="4164" spans="1:4" s="94" customFormat="1" ht="40.5" x14ac:dyDescent="0.2">
      <c r="A4164" s="112">
        <v>411200</v>
      </c>
      <c r="B4164" s="113" t="s">
        <v>213</v>
      </c>
      <c r="C4164" s="114">
        <v>35000</v>
      </c>
      <c r="D4164" s="122">
        <v>0</v>
      </c>
    </row>
    <row r="4165" spans="1:4" s="94" customFormat="1" ht="40.5" x14ac:dyDescent="0.2">
      <c r="A4165" s="112">
        <v>411300</v>
      </c>
      <c r="B4165" s="113" t="s">
        <v>89</v>
      </c>
      <c r="C4165" s="114">
        <v>22000</v>
      </c>
      <c r="D4165" s="122">
        <v>0</v>
      </c>
    </row>
    <row r="4166" spans="1:4" s="94" customFormat="1" x14ac:dyDescent="0.2">
      <c r="A4166" s="112">
        <v>411400</v>
      </c>
      <c r="B4166" s="113" t="s">
        <v>90</v>
      </c>
      <c r="C4166" s="114">
        <v>8000</v>
      </c>
      <c r="D4166" s="122">
        <v>0</v>
      </c>
    </row>
    <row r="4167" spans="1:4" s="94" customFormat="1" x14ac:dyDescent="0.2">
      <c r="A4167" s="110">
        <v>412000</v>
      </c>
      <c r="B4167" s="115" t="s">
        <v>205</v>
      </c>
      <c r="C4167" s="109">
        <f>SUM(C4168:C4178)</f>
        <v>140400</v>
      </c>
      <c r="D4167" s="109">
        <f>SUM(D4168:D4178)</f>
        <v>0</v>
      </c>
    </row>
    <row r="4168" spans="1:4" s="94" customFormat="1" x14ac:dyDescent="0.2">
      <c r="A4168" s="112">
        <v>412100</v>
      </c>
      <c r="B4168" s="113" t="s">
        <v>91</v>
      </c>
      <c r="C4168" s="114">
        <v>16500</v>
      </c>
      <c r="D4168" s="122">
        <v>0</v>
      </c>
    </row>
    <row r="4169" spans="1:4" s="94" customFormat="1" ht="40.5" x14ac:dyDescent="0.2">
      <c r="A4169" s="112">
        <v>412200</v>
      </c>
      <c r="B4169" s="113" t="s">
        <v>214</v>
      </c>
      <c r="C4169" s="114">
        <v>65000</v>
      </c>
      <c r="D4169" s="122">
        <v>0</v>
      </c>
    </row>
    <row r="4170" spans="1:4" s="94" customFormat="1" x14ac:dyDescent="0.2">
      <c r="A4170" s="112">
        <v>412300</v>
      </c>
      <c r="B4170" s="113" t="s">
        <v>92</v>
      </c>
      <c r="C4170" s="114">
        <v>16000</v>
      </c>
      <c r="D4170" s="122">
        <v>0</v>
      </c>
    </row>
    <row r="4171" spans="1:4" s="94" customFormat="1" x14ac:dyDescent="0.2">
      <c r="A4171" s="112">
        <v>412500</v>
      </c>
      <c r="B4171" s="113" t="s">
        <v>94</v>
      </c>
      <c r="C4171" s="114">
        <v>3000</v>
      </c>
      <c r="D4171" s="122">
        <v>0</v>
      </c>
    </row>
    <row r="4172" spans="1:4" s="94" customFormat="1" x14ac:dyDescent="0.2">
      <c r="A4172" s="112">
        <v>412600</v>
      </c>
      <c r="B4172" s="113" t="s">
        <v>215</v>
      </c>
      <c r="C4172" s="114">
        <v>26000</v>
      </c>
      <c r="D4172" s="122">
        <v>0</v>
      </c>
    </row>
    <row r="4173" spans="1:4" s="94" customFormat="1" x14ac:dyDescent="0.2">
      <c r="A4173" s="112">
        <v>412700</v>
      </c>
      <c r="B4173" s="113" t="s">
        <v>202</v>
      </c>
      <c r="C4173" s="114">
        <v>8400</v>
      </c>
      <c r="D4173" s="122">
        <v>0</v>
      </c>
    </row>
    <row r="4174" spans="1:4" s="94" customFormat="1" x14ac:dyDescent="0.2">
      <c r="A4174" s="112">
        <v>412900</v>
      </c>
      <c r="B4174" s="117" t="s">
        <v>530</v>
      </c>
      <c r="C4174" s="114">
        <v>499.99999999999994</v>
      </c>
      <c r="D4174" s="122">
        <v>0</v>
      </c>
    </row>
    <row r="4175" spans="1:4" s="94" customFormat="1" x14ac:dyDescent="0.2">
      <c r="A4175" s="112">
        <v>412900</v>
      </c>
      <c r="B4175" s="117" t="s">
        <v>295</v>
      </c>
      <c r="C4175" s="114">
        <v>1000</v>
      </c>
      <c r="D4175" s="122">
        <v>0</v>
      </c>
    </row>
    <row r="4176" spans="1:4" s="94" customFormat="1" x14ac:dyDescent="0.2">
      <c r="A4176" s="112">
        <v>412900</v>
      </c>
      <c r="B4176" s="117" t="s">
        <v>313</v>
      </c>
      <c r="C4176" s="114">
        <v>1200</v>
      </c>
      <c r="D4176" s="122">
        <v>0</v>
      </c>
    </row>
    <row r="4177" spans="1:4" s="94" customFormat="1" x14ac:dyDescent="0.2">
      <c r="A4177" s="112">
        <v>412900</v>
      </c>
      <c r="B4177" s="117" t="s">
        <v>314</v>
      </c>
      <c r="C4177" s="114">
        <v>800</v>
      </c>
      <c r="D4177" s="122">
        <v>0</v>
      </c>
    </row>
    <row r="4178" spans="1:4" s="94" customFormat="1" x14ac:dyDescent="0.2">
      <c r="A4178" s="112">
        <v>412900</v>
      </c>
      <c r="B4178" s="117" t="s">
        <v>315</v>
      </c>
      <c r="C4178" s="114">
        <v>2000.0000000000002</v>
      </c>
      <c r="D4178" s="122">
        <v>0</v>
      </c>
    </row>
    <row r="4179" spans="1:4" s="119" customFormat="1" x14ac:dyDescent="0.2">
      <c r="A4179" s="110">
        <v>413000</v>
      </c>
      <c r="B4179" s="115" t="s">
        <v>206</v>
      </c>
      <c r="C4179" s="109">
        <f t="shared" ref="C4179:D4179" si="895">C4180</f>
        <v>500</v>
      </c>
      <c r="D4179" s="109">
        <f t="shared" si="895"/>
        <v>0</v>
      </c>
    </row>
    <row r="4180" spans="1:4" s="94" customFormat="1" x14ac:dyDescent="0.2">
      <c r="A4180" s="112">
        <v>413900</v>
      </c>
      <c r="B4180" s="113" t="s">
        <v>99</v>
      </c>
      <c r="C4180" s="114">
        <v>500</v>
      </c>
      <c r="D4180" s="122">
        <v>0</v>
      </c>
    </row>
    <row r="4181" spans="1:4" s="119" customFormat="1" x14ac:dyDescent="0.2">
      <c r="A4181" s="110">
        <v>414000</v>
      </c>
      <c r="B4181" s="115" t="s">
        <v>104</v>
      </c>
      <c r="C4181" s="109">
        <f t="shared" ref="C4181" si="896">SUM(C4182:C4182)</f>
        <v>180000000</v>
      </c>
      <c r="D4181" s="109">
        <f t="shared" ref="D4181" si="897">SUM(D4182:D4182)</f>
        <v>0</v>
      </c>
    </row>
    <row r="4182" spans="1:4" s="94" customFormat="1" x14ac:dyDescent="0.2">
      <c r="A4182" s="112">
        <v>414100</v>
      </c>
      <c r="B4182" s="113" t="s">
        <v>438</v>
      </c>
      <c r="C4182" s="114">
        <v>180000000</v>
      </c>
      <c r="D4182" s="122">
        <v>0</v>
      </c>
    </row>
    <row r="4183" spans="1:4" s="94" customFormat="1" x14ac:dyDescent="0.2">
      <c r="A4183" s="110">
        <v>510000</v>
      </c>
      <c r="B4183" s="115" t="s">
        <v>151</v>
      </c>
      <c r="C4183" s="109">
        <f t="shared" ref="C4183" si="898">C4184+C4186</f>
        <v>5000</v>
      </c>
      <c r="D4183" s="109">
        <f t="shared" ref="D4183" si="899">D4184+D4186</f>
        <v>0</v>
      </c>
    </row>
    <row r="4184" spans="1:4" s="94" customFormat="1" x14ac:dyDescent="0.2">
      <c r="A4184" s="110">
        <v>511000</v>
      </c>
      <c r="B4184" s="115" t="s">
        <v>152</v>
      </c>
      <c r="C4184" s="109">
        <f t="shared" ref="C4184" si="900">SUM(C4185:C4185)</f>
        <v>3000</v>
      </c>
      <c r="D4184" s="109">
        <f t="shared" ref="D4184" si="901">SUM(D4185:D4185)</f>
        <v>0</v>
      </c>
    </row>
    <row r="4185" spans="1:4" s="94" customFormat="1" x14ac:dyDescent="0.2">
      <c r="A4185" s="112">
        <v>511300</v>
      </c>
      <c r="B4185" s="113" t="s">
        <v>155</v>
      </c>
      <c r="C4185" s="114">
        <v>3000</v>
      </c>
      <c r="D4185" s="122">
        <v>0</v>
      </c>
    </row>
    <row r="4186" spans="1:4" s="119" customFormat="1" x14ac:dyDescent="0.2">
      <c r="A4186" s="110">
        <v>516000</v>
      </c>
      <c r="B4186" s="115" t="s">
        <v>162</v>
      </c>
      <c r="C4186" s="109">
        <f t="shared" ref="C4186:D4186" si="902">C4187</f>
        <v>2000</v>
      </c>
      <c r="D4186" s="109">
        <f t="shared" si="902"/>
        <v>0</v>
      </c>
    </row>
    <row r="4187" spans="1:4" s="94" customFormat="1" x14ac:dyDescent="0.2">
      <c r="A4187" s="112">
        <v>516100</v>
      </c>
      <c r="B4187" s="113" t="s">
        <v>162</v>
      </c>
      <c r="C4187" s="114">
        <v>2000</v>
      </c>
      <c r="D4187" s="122">
        <v>0</v>
      </c>
    </row>
    <row r="4188" spans="1:4" s="119" customFormat="1" x14ac:dyDescent="0.2">
      <c r="A4188" s="110">
        <v>630000</v>
      </c>
      <c r="B4188" s="115" t="s">
        <v>190</v>
      </c>
      <c r="C4188" s="109">
        <f t="shared" ref="C4188:C4189" si="903">C4189</f>
        <v>10000</v>
      </c>
      <c r="D4188" s="109">
        <f t="shared" ref="D4188:D4189" si="904">D4189</f>
        <v>0</v>
      </c>
    </row>
    <row r="4189" spans="1:4" s="119" customFormat="1" x14ac:dyDescent="0.2">
      <c r="A4189" s="110">
        <v>638000</v>
      </c>
      <c r="B4189" s="115" t="s">
        <v>126</v>
      </c>
      <c r="C4189" s="109">
        <f t="shared" si="903"/>
        <v>10000</v>
      </c>
      <c r="D4189" s="109">
        <f t="shared" si="904"/>
        <v>0</v>
      </c>
    </row>
    <row r="4190" spans="1:4" s="94" customFormat="1" x14ac:dyDescent="0.2">
      <c r="A4190" s="112">
        <v>638100</v>
      </c>
      <c r="B4190" s="113" t="s">
        <v>195</v>
      </c>
      <c r="C4190" s="114">
        <v>10000</v>
      </c>
      <c r="D4190" s="122">
        <v>0</v>
      </c>
    </row>
    <row r="4191" spans="1:4" s="94" customFormat="1" x14ac:dyDescent="0.2">
      <c r="A4191" s="153"/>
      <c r="B4191" s="147" t="s">
        <v>229</v>
      </c>
      <c r="C4191" s="151">
        <f>C4161+C4183+C4188</f>
        <v>181591900</v>
      </c>
      <c r="D4191" s="151">
        <f>D4161+D4183+D4188</f>
        <v>0</v>
      </c>
    </row>
    <row r="4192" spans="1:4" s="94" customFormat="1" x14ac:dyDescent="0.2">
      <c r="A4192" s="130"/>
      <c r="B4192" s="108"/>
      <c r="C4192" s="114"/>
      <c r="D4192" s="114"/>
    </row>
    <row r="4193" spans="1:4" s="94" customFormat="1" x14ac:dyDescent="0.2">
      <c r="A4193" s="107"/>
      <c r="B4193" s="108"/>
      <c r="C4193" s="114"/>
      <c r="D4193" s="114"/>
    </row>
    <row r="4194" spans="1:4" s="94" customFormat="1" x14ac:dyDescent="0.2">
      <c r="A4194" s="112" t="s">
        <v>701</v>
      </c>
      <c r="B4194" s="115"/>
      <c r="C4194" s="114"/>
      <c r="D4194" s="114"/>
    </row>
    <row r="4195" spans="1:4" s="94" customFormat="1" x14ac:dyDescent="0.2">
      <c r="A4195" s="112" t="s">
        <v>249</v>
      </c>
      <c r="B4195" s="115"/>
      <c r="C4195" s="114"/>
      <c r="D4195" s="114"/>
    </row>
    <row r="4196" spans="1:4" s="94" customFormat="1" x14ac:dyDescent="0.2">
      <c r="A4196" s="112" t="s">
        <v>375</v>
      </c>
      <c r="B4196" s="115"/>
      <c r="C4196" s="114"/>
      <c r="D4196" s="114"/>
    </row>
    <row r="4197" spans="1:4" s="94" customFormat="1" x14ac:dyDescent="0.2">
      <c r="A4197" s="112" t="s">
        <v>529</v>
      </c>
      <c r="B4197" s="115"/>
      <c r="C4197" s="114"/>
      <c r="D4197" s="114"/>
    </row>
    <row r="4198" spans="1:4" s="94" customFormat="1" x14ac:dyDescent="0.2">
      <c r="A4198" s="112"/>
      <c r="B4198" s="143"/>
      <c r="C4198" s="131"/>
      <c r="D4198" s="131"/>
    </row>
    <row r="4199" spans="1:4" s="94" customFormat="1" x14ac:dyDescent="0.2">
      <c r="A4199" s="110">
        <v>410000</v>
      </c>
      <c r="B4199" s="111" t="s">
        <v>87</v>
      </c>
      <c r="C4199" s="109">
        <f>C4200+C4205+C4217+C4221+0</f>
        <v>25338100</v>
      </c>
      <c r="D4199" s="109">
        <f>D4200+D4205+D4217+D4221+0</f>
        <v>0</v>
      </c>
    </row>
    <row r="4200" spans="1:4" s="94" customFormat="1" x14ac:dyDescent="0.2">
      <c r="A4200" s="110">
        <v>411000</v>
      </c>
      <c r="B4200" s="111" t="s">
        <v>200</v>
      </c>
      <c r="C4200" s="109">
        <f t="shared" ref="C4200" si="905">SUM(C4201:C4204)</f>
        <v>1688000</v>
      </c>
      <c r="D4200" s="109">
        <f t="shared" ref="D4200" si="906">SUM(D4201:D4204)</f>
        <v>0</v>
      </c>
    </row>
    <row r="4201" spans="1:4" s="94" customFormat="1" x14ac:dyDescent="0.2">
      <c r="A4201" s="112">
        <v>411100</v>
      </c>
      <c r="B4201" s="113" t="s">
        <v>88</v>
      </c>
      <c r="C4201" s="114">
        <v>1625000</v>
      </c>
      <c r="D4201" s="122">
        <v>0</v>
      </c>
    </row>
    <row r="4202" spans="1:4" s="94" customFormat="1" ht="40.5" x14ac:dyDescent="0.2">
      <c r="A4202" s="112">
        <v>411200</v>
      </c>
      <c r="B4202" s="113" t="s">
        <v>213</v>
      </c>
      <c r="C4202" s="114">
        <v>50000</v>
      </c>
      <c r="D4202" s="122">
        <v>0</v>
      </c>
    </row>
    <row r="4203" spans="1:4" s="94" customFormat="1" ht="40.5" x14ac:dyDescent="0.2">
      <c r="A4203" s="112">
        <v>411300</v>
      </c>
      <c r="B4203" s="113" t="s">
        <v>89</v>
      </c>
      <c r="C4203" s="114">
        <v>10000</v>
      </c>
      <c r="D4203" s="122">
        <v>0</v>
      </c>
    </row>
    <row r="4204" spans="1:4" s="94" customFormat="1" x14ac:dyDescent="0.2">
      <c r="A4204" s="112">
        <v>411400</v>
      </c>
      <c r="B4204" s="113" t="s">
        <v>90</v>
      </c>
      <c r="C4204" s="114">
        <v>3000</v>
      </c>
      <c r="D4204" s="122">
        <v>0</v>
      </c>
    </row>
    <row r="4205" spans="1:4" s="94" customFormat="1" x14ac:dyDescent="0.2">
      <c r="A4205" s="110">
        <v>412000</v>
      </c>
      <c r="B4205" s="115" t="s">
        <v>205</v>
      </c>
      <c r="C4205" s="109">
        <f>SUM(C4206:C4216)</f>
        <v>180100</v>
      </c>
      <c r="D4205" s="109">
        <f>SUM(D4206:D4216)</f>
        <v>0</v>
      </c>
    </row>
    <row r="4206" spans="1:4" s="94" customFormat="1" x14ac:dyDescent="0.2">
      <c r="A4206" s="112">
        <v>412100</v>
      </c>
      <c r="B4206" s="113" t="s">
        <v>91</v>
      </c>
      <c r="C4206" s="114">
        <v>5100</v>
      </c>
      <c r="D4206" s="122">
        <v>0</v>
      </c>
    </row>
    <row r="4207" spans="1:4" s="94" customFormat="1" ht="40.5" x14ac:dyDescent="0.2">
      <c r="A4207" s="112">
        <v>412200</v>
      </c>
      <c r="B4207" s="113" t="s">
        <v>214</v>
      </c>
      <c r="C4207" s="114">
        <v>19000</v>
      </c>
      <c r="D4207" s="122">
        <v>0</v>
      </c>
    </row>
    <row r="4208" spans="1:4" s="94" customFormat="1" x14ac:dyDescent="0.2">
      <c r="A4208" s="112">
        <v>412300</v>
      </c>
      <c r="B4208" s="113" t="s">
        <v>92</v>
      </c>
      <c r="C4208" s="114">
        <v>11000</v>
      </c>
      <c r="D4208" s="122">
        <v>0</v>
      </c>
    </row>
    <row r="4209" spans="1:4" s="94" customFormat="1" x14ac:dyDescent="0.2">
      <c r="A4209" s="112">
        <v>412500</v>
      </c>
      <c r="B4209" s="113" t="s">
        <v>94</v>
      </c>
      <c r="C4209" s="114">
        <v>25000</v>
      </c>
      <c r="D4209" s="122">
        <v>0</v>
      </c>
    </row>
    <row r="4210" spans="1:4" s="94" customFormat="1" x14ac:dyDescent="0.2">
      <c r="A4210" s="112">
        <v>412600</v>
      </c>
      <c r="B4210" s="113" t="s">
        <v>215</v>
      </c>
      <c r="C4210" s="114">
        <v>49000</v>
      </c>
      <c r="D4210" s="122">
        <v>0</v>
      </c>
    </row>
    <row r="4211" spans="1:4" s="94" customFormat="1" x14ac:dyDescent="0.2">
      <c r="A4211" s="112">
        <v>412700</v>
      </c>
      <c r="B4211" s="113" t="s">
        <v>202</v>
      </c>
      <c r="C4211" s="114">
        <v>50000</v>
      </c>
      <c r="D4211" s="122">
        <v>0</v>
      </c>
    </row>
    <row r="4212" spans="1:4" s="94" customFormat="1" x14ac:dyDescent="0.2">
      <c r="A4212" s="112">
        <v>412900</v>
      </c>
      <c r="B4212" s="117" t="s">
        <v>530</v>
      </c>
      <c r="C4212" s="114">
        <v>999.99999999999989</v>
      </c>
      <c r="D4212" s="122">
        <v>0</v>
      </c>
    </row>
    <row r="4213" spans="1:4" s="94" customFormat="1" x14ac:dyDescent="0.2">
      <c r="A4213" s="112">
        <v>412900</v>
      </c>
      <c r="B4213" s="117" t="s">
        <v>295</v>
      </c>
      <c r="C4213" s="114">
        <v>10000</v>
      </c>
      <c r="D4213" s="122">
        <v>0</v>
      </c>
    </row>
    <row r="4214" spans="1:4" s="94" customFormat="1" x14ac:dyDescent="0.2">
      <c r="A4214" s="112">
        <v>412900</v>
      </c>
      <c r="B4214" s="117" t="s">
        <v>313</v>
      </c>
      <c r="C4214" s="114">
        <v>3999.9999999999995</v>
      </c>
      <c r="D4214" s="122">
        <v>0</v>
      </c>
    </row>
    <row r="4215" spans="1:4" s="94" customFormat="1" x14ac:dyDescent="0.2">
      <c r="A4215" s="112">
        <v>412900</v>
      </c>
      <c r="B4215" s="117" t="s">
        <v>314</v>
      </c>
      <c r="C4215" s="114">
        <v>3000</v>
      </c>
      <c r="D4215" s="122">
        <v>0</v>
      </c>
    </row>
    <row r="4216" spans="1:4" s="94" customFormat="1" x14ac:dyDescent="0.2">
      <c r="A4216" s="112">
        <v>412900</v>
      </c>
      <c r="B4216" s="113" t="s">
        <v>315</v>
      </c>
      <c r="C4216" s="114">
        <v>3000</v>
      </c>
      <c r="D4216" s="122">
        <v>0</v>
      </c>
    </row>
    <row r="4217" spans="1:4" s="94" customFormat="1" x14ac:dyDescent="0.2">
      <c r="A4217" s="110">
        <v>414000</v>
      </c>
      <c r="B4217" s="115" t="s">
        <v>104</v>
      </c>
      <c r="C4217" s="109">
        <f>SUM(C4218:C4220)</f>
        <v>23200000</v>
      </c>
      <c r="D4217" s="109">
        <f>SUM(D4218:D4220)</f>
        <v>0</v>
      </c>
    </row>
    <row r="4218" spans="1:4" s="94" customFormat="1" x14ac:dyDescent="0.2">
      <c r="A4218" s="120">
        <v>414100</v>
      </c>
      <c r="B4218" s="113" t="s">
        <v>439</v>
      </c>
      <c r="C4218" s="114">
        <v>20000000</v>
      </c>
      <c r="D4218" s="122">
        <v>0</v>
      </c>
    </row>
    <row r="4219" spans="1:4" s="94" customFormat="1" x14ac:dyDescent="0.2">
      <c r="A4219" s="120">
        <v>414100</v>
      </c>
      <c r="B4219" s="113" t="s">
        <v>440</v>
      </c>
      <c r="C4219" s="114">
        <v>2200000</v>
      </c>
      <c r="D4219" s="122">
        <v>0</v>
      </c>
    </row>
    <row r="4220" spans="1:4" s="94" customFormat="1" x14ac:dyDescent="0.2">
      <c r="A4220" s="120">
        <v>414100</v>
      </c>
      <c r="B4220" s="113" t="s">
        <v>702</v>
      </c>
      <c r="C4220" s="114">
        <v>1000000</v>
      </c>
      <c r="D4220" s="122">
        <v>0</v>
      </c>
    </row>
    <row r="4221" spans="1:4" s="150" customFormat="1" x14ac:dyDescent="0.2">
      <c r="A4221" s="110">
        <v>415000</v>
      </c>
      <c r="B4221" s="115" t="s">
        <v>50</v>
      </c>
      <c r="C4221" s="109">
        <f>SUM(C4222:C4223)</f>
        <v>270000</v>
      </c>
      <c r="D4221" s="109">
        <f>SUM(D4222:D4223)</f>
        <v>0</v>
      </c>
    </row>
    <row r="4222" spans="1:4" s="94" customFormat="1" x14ac:dyDescent="0.2">
      <c r="A4222" s="120">
        <v>415200</v>
      </c>
      <c r="B4222" s="113" t="s">
        <v>265</v>
      </c>
      <c r="C4222" s="114">
        <v>20000</v>
      </c>
      <c r="D4222" s="122">
        <v>0</v>
      </c>
    </row>
    <row r="4223" spans="1:4" s="94" customFormat="1" x14ac:dyDescent="0.2">
      <c r="A4223" s="120">
        <v>415200</v>
      </c>
      <c r="B4223" s="113" t="s">
        <v>512</v>
      </c>
      <c r="C4223" s="114">
        <v>250000</v>
      </c>
      <c r="D4223" s="122">
        <v>0</v>
      </c>
    </row>
    <row r="4224" spans="1:4" s="119" customFormat="1" x14ac:dyDescent="0.2">
      <c r="A4224" s="110">
        <v>480000</v>
      </c>
      <c r="B4224" s="115" t="s">
        <v>147</v>
      </c>
      <c r="C4224" s="109">
        <f>C4225+0</f>
        <v>0</v>
      </c>
      <c r="D4224" s="109">
        <f>D4225+0</f>
        <v>0</v>
      </c>
    </row>
    <row r="4225" spans="1:4" s="119" customFormat="1" x14ac:dyDescent="0.2">
      <c r="A4225" s="110">
        <v>488000</v>
      </c>
      <c r="B4225" s="115" t="s">
        <v>103</v>
      </c>
      <c r="C4225" s="109">
        <f>+C4226</f>
        <v>0</v>
      </c>
      <c r="D4225" s="109">
        <f>D4226</f>
        <v>0</v>
      </c>
    </row>
    <row r="4226" spans="1:4" s="94" customFormat="1" x14ac:dyDescent="0.2">
      <c r="A4226" s="112">
        <v>488100</v>
      </c>
      <c r="B4226" s="113" t="s">
        <v>103</v>
      </c>
      <c r="C4226" s="114">
        <v>0</v>
      </c>
      <c r="D4226" s="122">
        <v>0</v>
      </c>
    </row>
    <row r="4227" spans="1:4" s="94" customFormat="1" x14ac:dyDescent="0.2">
      <c r="A4227" s="110">
        <v>510000</v>
      </c>
      <c r="B4227" s="115" t="s">
        <v>151</v>
      </c>
      <c r="C4227" s="109">
        <f>C4228+C4230</f>
        <v>15000</v>
      </c>
      <c r="D4227" s="109">
        <f>D4228+D4230</f>
        <v>0</v>
      </c>
    </row>
    <row r="4228" spans="1:4" s="94" customFormat="1" x14ac:dyDescent="0.2">
      <c r="A4228" s="110">
        <v>511000</v>
      </c>
      <c r="B4228" s="115" t="s">
        <v>152</v>
      </c>
      <c r="C4228" s="109">
        <f>SUM(C4229:C4229)</f>
        <v>10000</v>
      </c>
      <c r="D4228" s="109">
        <f>SUM(D4229:D4229)</f>
        <v>0</v>
      </c>
    </row>
    <row r="4229" spans="1:4" s="94" customFormat="1" x14ac:dyDescent="0.2">
      <c r="A4229" s="112">
        <v>511300</v>
      </c>
      <c r="B4229" s="113" t="s">
        <v>155</v>
      </c>
      <c r="C4229" s="114">
        <v>10000</v>
      </c>
      <c r="D4229" s="122">
        <v>0</v>
      </c>
    </row>
    <row r="4230" spans="1:4" s="119" customFormat="1" x14ac:dyDescent="0.2">
      <c r="A4230" s="110">
        <v>516000</v>
      </c>
      <c r="B4230" s="115" t="s">
        <v>162</v>
      </c>
      <c r="C4230" s="109">
        <f t="shared" ref="C4230:D4230" si="907">SUM(C4231)</f>
        <v>5000</v>
      </c>
      <c r="D4230" s="109">
        <f t="shared" si="907"/>
        <v>0</v>
      </c>
    </row>
    <row r="4231" spans="1:4" s="94" customFormat="1" x14ac:dyDescent="0.2">
      <c r="A4231" s="112">
        <v>516100</v>
      </c>
      <c r="B4231" s="113" t="s">
        <v>162</v>
      </c>
      <c r="C4231" s="114">
        <v>5000</v>
      </c>
      <c r="D4231" s="122">
        <v>0</v>
      </c>
    </row>
    <row r="4232" spans="1:4" s="119" customFormat="1" x14ac:dyDescent="0.2">
      <c r="A4232" s="110">
        <v>630000</v>
      </c>
      <c r="B4232" s="115" t="s">
        <v>190</v>
      </c>
      <c r="C4232" s="109">
        <f>0+C4233</f>
        <v>25200</v>
      </c>
      <c r="D4232" s="109">
        <f>0+D4233</f>
        <v>0</v>
      </c>
    </row>
    <row r="4233" spans="1:4" s="119" customFormat="1" x14ac:dyDescent="0.2">
      <c r="A4233" s="110">
        <v>638000</v>
      </c>
      <c r="B4233" s="115" t="s">
        <v>126</v>
      </c>
      <c r="C4233" s="109">
        <f t="shared" ref="C4233:D4233" si="908">C4234</f>
        <v>25200</v>
      </c>
      <c r="D4233" s="109">
        <f t="shared" si="908"/>
        <v>0</v>
      </c>
    </row>
    <row r="4234" spans="1:4" s="94" customFormat="1" x14ac:dyDescent="0.2">
      <c r="A4234" s="112">
        <v>638100</v>
      </c>
      <c r="B4234" s="113" t="s">
        <v>195</v>
      </c>
      <c r="C4234" s="114">
        <v>25200</v>
      </c>
      <c r="D4234" s="122">
        <v>0</v>
      </c>
    </row>
    <row r="4235" spans="1:4" s="94" customFormat="1" x14ac:dyDescent="0.2">
      <c r="A4235" s="153"/>
      <c r="B4235" s="147" t="s">
        <v>229</v>
      </c>
      <c r="C4235" s="151">
        <f>C4199+C4227+C4232+C4224</f>
        <v>25378300</v>
      </c>
      <c r="D4235" s="151">
        <f>D4199+D4227+D4232+D4224</f>
        <v>0</v>
      </c>
    </row>
    <row r="4236" spans="1:4" s="94" customFormat="1" x14ac:dyDescent="0.2">
      <c r="A4236" s="104"/>
      <c r="B4236" s="113"/>
      <c r="C4236" s="114"/>
      <c r="D4236" s="114"/>
    </row>
    <row r="4237" spans="1:4" s="94" customFormat="1" x14ac:dyDescent="0.2">
      <c r="A4237" s="107"/>
      <c r="B4237" s="108"/>
      <c r="C4237" s="131"/>
      <c r="D4237" s="131"/>
    </row>
    <row r="4238" spans="1:4" s="94" customFormat="1" x14ac:dyDescent="0.2">
      <c r="A4238" s="112" t="s">
        <v>703</v>
      </c>
      <c r="B4238" s="115"/>
      <c r="C4238" s="114"/>
      <c r="D4238" s="114"/>
    </row>
    <row r="4239" spans="1:4" s="94" customFormat="1" x14ac:dyDescent="0.2">
      <c r="A4239" s="112" t="s">
        <v>249</v>
      </c>
      <c r="B4239" s="115"/>
      <c r="C4239" s="114"/>
      <c r="D4239" s="114"/>
    </row>
    <row r="4240" spans="1:4" s="94" customFormat="1" x14ac:dyDescent="0.2">
      <c r="A4240" s="112" t="s">
        <v>379</v>
      </c>
      <c r="B4240" s="115"/>
      <c r="C4240" s="114"/>
      <c r="D4240" s="114"/>
    </row>
    <row r="4241" spans="1:4" s="94" customFormat="1" x14ac:dyDescent="0.2">
      <c r="A4241" s="112" t="s">
        <v>529</v>
      </c>
      <c r="B4241" s="115"/>
      <c r="C4241" s="114"/>
      <c r="D4241" s="114"/>
    </row>
    <row r="4242" spans="1:4" s="94" customFormat="1" x14ac:dyDescent="0.2">
      <c r="A4242" s="112"/>
      <c r="B4242" s="143"/>
      <c r="C4242" s="131"/>
      <c r="D4242" s="131"/>
    </row>
    <row r="4243" spans="1:4" s="94" customFormat="1" x14ac:dyDescent="0.2">
      <c r="A4243" s="110">
        <v>410000</v>
      </c>
      <c r="B4243" s="111" t="s">
        <v>87</v>
      </c>
      <c r="C4243" s="109">
        <f>C4244+C4249+C4261</f>
        <v>569000</v>
      </c>
      <c r="D4243" s="109">
        <f>D4244+D4249+D4261</f>
        <v>58900</v>
      </c>
    </row>
    <row r="4244" spans="1:4" s="94" customFormat="1" x14ac:dyDescent="0.2">
      <c r="A4244" s="110">
        <v>411000</v>
      </c>
      <c r="B4244" s="111" t="s">
        <v>200</v>
      </c>
      <c r="C4244" s="109">
        <f t="shared" ref="C4244" si="909">SUM(C4245:C4248)</f>
        <v>433800</v>
      </c>
      <c r="D4244" s="109">
        <f t="shared" ref="D4244" si="910">SUM(D4245:D4248)</f>
        <v>0</v>
      </c>
    </row>
    <row r="4245" spans="1:4" s="94" customFormat="1" x14ac:dyDescent="0.2">
      <c r="A4245" s="112">
        <v>411100</v>
      </c>
      <c r="B4245" s="113" t="s">
        <v>88</v>
      </c>
      <c r="C4245" s="114">
        <v>395000</v>
      </c>
      <c r="D4245" s="122">
        <v>0</v>
      </c>
    </row>
    <row r="4246" spans="1:4" s="94" customFormat="1" ht="40.5" x14ac:dyDescent="0.2">
      <c r="A4246" s="112">
        <v>411200</v>
      </c>
      <c r="B4246" s="113" t="s">
        <v>213</v>
      </c>
      <c r="C4246" s="114">
        <v>31300</v>
      </c>
      <c r="D4246" s="122">
        <v>0</v>
      </c>
    </row>
    <row r="4247" spans="1:4" s="94" customFormat="1" ht="40.5" x14ac:dyDescent="0.2">
      <c r="A4247" s="112">
        <v>411300</v>
      </c>
      <c r="B4247" s="113" t="s">
        <v>89</v>
      </c>
      <c r="C4247" s="114">
        <v>2500</v>
      </c>
      <c r="D4247" s="122">
        <v>0</v>
      </c>
    </row>
    <row r="4248" spans="1:4" s="94" customFormat="1" x14ac:dyDescent="0.2">
      <c r="A4248" s="112">
        <v>411400</v>
      </c>
      <c r="B4248" s="113" t="s">
        <v>90</v>
      </c>
      <c r="C4248" s="114">
        <v>5000</v>
      </c>
      <c r="D4248" s="122">
        <v>0</v>
      </c>
    </row>
    <row r="4249" spans="1:4" s="94" customFormat="1" x14ac:dyDescent="0.2">
      <c r="A4249" s="110">
        <v>412000</v>
      </c>
      <c r="B4249" s="115" t="s">
        <v>205</v>
      </c>
      <c r="C4249" s="109">
        <f>SUM(C4250:C4260)</f>
        <v>135200</v>
      </c>
      <c r="D4249" s="109">
        <f>SUM(D4250:D4260)</f>
        <v>39000</v>
      </c>
    </row>
    <row r="4250" spans="1:4" s="94" customFormat="1" x14ac:dyDescent="0.2">
      <c r="A4250" s="112">
        <v>412100</v>
      </c>
      <c r="B4250" s="113" t="s">
        <v>91</v>
      </c>
      <c r="C4250" s="114">
        <v>1200</v>
      </c>
      <c r="D4250" s="122">
        <v>0</v>
      </c>
    </row>
    <row r="4251" spans="1:4" s="94" customFormat="1" ht="40.5" x14ac:dyDescent="0.2">
      <c r="A4251" s="112">
        <v>412200</v>
      </c>
      <c r="B4251" s="113" t="s">
        <v>214</v>
      </c>
      <c r="C4251" s="114">
        <v>23000</v>
      </c>
      <c r="D4251" s="122">
        <v>0</v>
      </c>
    </row>
    <row r="4252" spans="1:4" s="94" customFormat="1" x14ac:dyDescent="0.2">
      <c r="A4252" s="112">
        <v>412300</v>
      </c>
      <c r="B4252" s="113" t="s">
        <v>92</v>
      </c>
      <c r="C4252" s="114">
        <v>4500</v>
      </c>
      <c r="D4252" s="122">
        <v>0</v>
      </c>
    </row>
    <row r="4253" spans="1:4" s="94" customFormat="1" x14ac:dyDescent="0.2">
      <c r="A4253" s="112">
        <v>412500</v>
      </c>
      <c r="B4253" s="113" t="s">
        <v>94</v>
      </c>
      <c r="C4253" s="114">
        <v>2000</v>
      </c>
      <c r="D4253" s="122">
        <v>0</v>
      </c>
    </row>
    <row r="4254" spans="1:4" s="94" customFormat="1" x14ac:dyDescent="0.2">
      <c r="A4254" s="112">
        <v>412600</v>
      </c>
      <c r="B4254" s="113" t="s">
        <v>215</v>
      </c>
      <c r="C4254" s="114">
        <v>9500</v>
      </c>
      <c r="D4254" s="122">
        <v>0</v>
      </c>
    </row>
    <row r="4255" spans="1:4" s="94" customFormat="1" x14ac:dyDescent="0.2">
      <c r="A4255" s="112">
        <v>412700</v>
      </c>
      <c r="B4255" s="113" t="s">
        <v>202</v>
      </c>
      <c r="C4255" s="114">
        <v>75000</v>
      </c>
      <c r="D4255" s="114">
        <v>39000</v>
      </c>
    </row>
    <row r="4256" spans="1:4" s="94" customFormat="1" x14ac:dyDescent="0.2">
      <c r="A4256" s="112">
        <v>412900</v>
      </c>
      <c r="B4256" s="117" t="s">
        <v>530</v>
      </c>
      <c r="C4256" s="114">
        <v>1500</v>
      </c>
      <c r="D4256" s="122">
        <v>0</v>
      </c>
    </row>
    <row r="4257" spans="1:4" s="94" customFormat="1" x14ac:dyDescent="0.2">
      <c r="A4257" s="112">
        <v>412900</v>
      </c>
      <c r="B4257" s="117" t="s">
        <v>295</v>
      </c>
      <c r="C4257" s="114">
        <v>15000</v>
      </c>
      <c r="D4257" s="122">
        <v>0</v>
      </c>
    </row>
    <row r="4258" spans="1:4" s="94" customFormat="1" x14ac:dyDescent="0.2">
      <c r="A4258" s="112">
        <v>412900</v>
      </c>
      <c r="B4258" s="117" t="s">
        <v>313</v>
      </c>
      <c r="C4258" s="114">
        <v>1700</v>
      </c>
      <c r="D4258" s="122">
        <v>0</v>
      </c>
    </row>
    <row r="4259" spans="1:4" s="94" customFormat="1" x14ac:dyDescent="0.2">
      <c r="A4259" s="112">
        <v>412900</v>
      </c>
      <c r="B4259" s="117" t="s">
        <v>314</v>
      </c>
      <c r="C4259" s="114">
        <v>1000</v>
      </c>
      <c r="D4259" s="122">
        <v>0</v>
      </c>
    </row>
    <row r="4260" spans="1:4" s="94" customFormat="1" x14ac:dyDescent="0.2">
      <c r="A4260" s="112">
        <v>412900</v>
      </c>
      <c r="B4260" s="117" t="s">
        <v>315</v>
      </c>
      <c r="C4260" s="114">
        <v>800</v>
      </c>
      <c r="D4260" s="122">
        <v>0</v>
      </c>
    </row>
    <row r="4261" spans="1:4" s="119" customFormat="1" x14ac:dyDescent="0.2">
      <c r="A4261" s="110">
        <v>415000</v>
      </c>
      <c r="B4261" s="115" t="s">
        <v>50</v>
      </c>
      <c r="C4261" s="109">
        <f t="shared" ref="C4261" si="911">C4262</f>
        <v>0</v>
      </c>
      <c r="D4261" s="109">
        <f t="shared" ref="D4261" si="912">D4262</f>
        <v>19900</v>
      </c>
    </row>
    <row r="4262" spans="1:4" s="94" customFormat="1" x14ac:dyDescent="0.2">
      <c r="A4262" s="120">
        <v>415200</v>
      </c>
      <c r="B4262" s="113" t="s">
        <v>66</v>
      </c>
      <c r="C4262" s="114">
        <v>0</v>
      </c>
      <c r="D4262" s="114">
        <v>19900</v>
      </c>
    </row>
    <row r="4263" spans="1:4" s="94" customFormat="1" x14ac:dyDescent="0.2">
      <c r="A4263" s="110">
        <v>480000</v>
      </c>
      <c r="B4263" s="115" t="s">
        <v>147</v>
      </c>
      <c r="C4263" s="109">
        <f>C4264+0</f>
        <v>0</v>
      </c>
      <c r="D4263" s="109">
        <f>D4264+0</f>
        <v>80000</v>
      </c>
    </row>
    <row r="4264" spans="1:4" s="94" customFormat="1" x14ac:dyDescent="0.2">
      <c r="A4264" s="110">
        <v>487000</v>
      </c>
      <c r="B4264" s="115" t="s">
        <v>199</v>
      </c>
      <c r="C4264" s="109">
        <f t="shared" ref="C4264:D4264" si="913">C4265</f>
        <v>0</v>
      </c>
      <c r="D4264" s="109">
        <f t="shared" si="913"/>
        <v>80000</v>
      </c>
    </row>
    <row r="4265" spans="1:4" s="94" customFormat="1" x14ac:dyDescent="0.2">
      <c r="A4265" s="120">
        <v>487300</v>
      </c>
      <c r="B4265" s="113" t="s">
        <v>148</v>
      </c>
      <c r="C4265" s="114">
        <v>0</v>
      </c>
      <c r="D4265" s="114">
        <v>80000</v>
      </c>
    </row>
    <row r="4266" spans="1:4" s="94" customFormat="1" x14ac:dyDescent="0.2">
      <c r="A4266" s="110">
        <v>510000</v>
      </c>
      <c r="B4266" s="115" t="s">
        <v>151</v>
      </c>
      <c r="C4266" s="109">
        <f>C4267+C4270+C4272</f>
        <v>21100</v>
      </c>
      <c r="D4266" s="109">
        <f t="shared" ref="D4266" si="914">D4267+D4270+D4272</f>
        <v>830000</v>
      </c>
    </row>
    <row r="4267" spans="1:4" s="94" customFormat="1" x14ac:dyDescent="0.2">
      <c r="A4267" s="110">
        <v>511000</v>
      </c>
      <c r="B4267" s="115" t="s">
        <v>152</v>
      </c>
      <c r="C4267" s="109">
        <f t="shared" ref="C4267" si="915">SUM(C4268:C4269)</f>
        <v>21100</v>
      </c>
      <c r="D4267" s="109">
        <f t="shared" ref="D4267" si="916">SUM(D4268:D4269)</f>
        <v>130000</v>
      </c>
    </row>
    <row r="4268" spans="1:4" s="94" customFormat="1" x14ac:dyDescent="0.2">
      <c r="A4268" s="112">
        <v>511300</v>
      </c>
      <c r="B4268" s="113" t="s">
        <v>155</v>
      </c>
      <c r="C4268" s="114">
        <v>1100</v>
      </c>
      <c r="D4268" s="122">
        <v>0</v>
      </c>
    </row>
    <row r="4269" spans="1:4" s="94" customFormat="1" x14ac:dyDescent="0.2">
      <c r="A4269" s="112">
        <v>511700</v>
      </c>
      <c r="B4269" s="113" t="s">
        <v>158</v>
      </c>
      <c r="C4269" s="114">
        <v>20000</v>
      </c>
      <c r="D4269" s="114">
        <v>130000</v>
      </c>
    </row>
    <row r="4270" spans="1:4" s="119" customFormat="1" x14ac:dyDescent="0.2">
      <c r="A4270" s="110">
        <v>516000</v>
      </c>
      <c r="B4270" s="115" t="s">
        <v>162</v>
      </c>
      <c r="C4270" s="109">
        <f t="shared" ref="C4270" si="917">C4271</f>
        <v>0</v>
      </c>
      <c r="D4270" s="109">
        <f>D4271</f>
        <v>0</v>
      </c>
    </row>
    <row r="4271" spans="1:4" s="94" customFormat="1" x14ac:dyDescent="0.2">
      <c r="A4271" s="112">
        <v>516100</v>
      </c>
      <c r="B4271" s="113" t="s">
        <v>162</v>
      </c>
      <c r="C4271" s="114">
        <v>0</v>
      </c>
      <c r="D4271" s="122">
        <v>0</v>
      </c>
    </row>
    <row r="4272" spans="1:4" s="119" customFormat="1" x14ac:dyDescent="0.2">
      <c r="A4272" s="125">
        <v>518000</v>
      </c>
      <c r="B4272" s="115" t="s">
        <v>163</v>
      </c>
      <c r="C4272" s="109">
        <f>C4273</f>
        <v>0</v>
      </c>
      <c r="D4272" s="109">
        <f>D4273</f>
        <v>700000</v>
      </c>
    </row>
    <row r="4273" spans="1:4" s="94" customFormat="1" x14ac:dyDescent="0.2">
      <c r="A4273" s="116">
        <v>518100</v>
      </c>
      <c r="B4273" s="113" t="s">
        <v>163</v>
      </c>
      <c r="C4273" s="114">
        <v>0</v>
      </c>
      <c r="D4273" s="114">
        <v>700000</v>
      </c>
    </row>
    <row r="4274" spans="1:4" s="119" customFormat="1" x14ac:dyDescent="0.2">
      <c r="A4274" s="110">
        <v>630000</v>
      </c>
      <c r="B4274" s="115" t="s">
        <v>190</v>
      </c>
      <c r="C4274" s="109">
        <f t="shared" ref="C4274" si="918">C4275</f>
        <v>0</v>
      </c>
      <c r="D4274" s="109">
        <f t="shared" ref="D4274" si="919">D4275</f>
        <v>57100</v>
      </c>
    </row>
    <row r="4275" spans="1:4" s="119" customFormat="1" x14ac:dyDescent="0.2">
      <c r="A4275" s="110">
        <v>631000</v>
      </c>
      <c r="B4275" s="115" t="s">
        <v>125</v>
      </c>
      <c r="C4275" s="109">
        <f>0+C4276</f>
        <v>0</v>
      </c>
      <c r="D4275" s="109">
        <f>0+D4276</f>
        <v>57100</v>
      </c>
    </row>
    <row r="4276" spans="1:4" s="94" customFormat="1" x14ac:dyDescent="0.2">
      <c r="A4276" s="112">
        <v>631900</v>
      </c>
      <c r="B4276" s="113" t="s">
        <v>366</v>
      </c>
      <c r="C4276" s="114">
        <v>0</v>
      </c>
      <c r="D4276" s="114">
        <v>57100</v>
      </c>
    </row>
    <row r="4277" spans="1:4" s="94" customFormat="1" x14ac:dyDescent="0.2">
      <c r="A4277" s="153"/>
      <c r="B4277" s="147" t="s">
        <v>229</v>
      </c>
      <c r="C4277" s="151">
        <f>C4243+C4266+C4274+C4263</f>
        <v>590100</v>
      </c>
      <c r="D4277" s="151">
        <f>D4243+D4266+D4274+D4263</f>
        <v>1026000</v>
      </c>
    </row>
    <row r="4278" spans="1:4" s="94" customFormat="1" x14ac:dyDescent="0.2">
      <c r="A4278" s="112"/>
      <c r="B4278" s="113"/>
      <c r="C4278" s="114"/>
      <c r="D4278" s="114"/>
    </row>
    <row r="4279" spans="1:4" s="94" customFormat="1" x14ac:dyDescent="0.2">
      <c r="A4279" s="112"/>
      <c r="B4279" s="113"/>
      <c r="C4279" s="114"/>
      <c r="D4279" s="114"/>
    </row>
    <row r="4280" spans="1:4" s="94" customFormat="1" x14ac:dyDescent="0.2">
      <c r="A4280" s="112" t="s">
        <v>704</v>
      </c>
      <c r="B4280" s="115"/>
      <c r="C4280" s="114"/>
      <c r="D4280" s="114"/>
    </row>
    <row r="4281" spans="1:4" s="94" customFormat="1" x14ac:dyDescent="0.2">
      <c r="A4281" s="112" t="s">
        <v>250</v>
      </c>
      <c r="B4281" s="115"/>
      <c r="C4281" s="114"/>
      <c r="D4281" s="114"/>
    </row>
    <row r="4282" spans="1:4" s="94" customFormat="1" x14ac:dyDescent="0.2">
      <c r="A4282" s="112" t="s">
        <v>372</v>
      </c>
      <c r="B4282" s="115"/>
      <c r="C4282" s="114"/>
      <c r="D4282" s="114"/>
    </row>
    <row r="4283" spans="1:4" s="94" customFormat="1" x14ac:dyDescent="0.2">
      <c r="A4283" s="112" t="s">
        <v>529</v>
      </c>
      <c r="B4283" s="115"/>
      <c r="C4283" s="114"/>
      <c r="D4283" s="114"/>
    </row>
    <row r="4284" spans="1:4" s="94" customFormat="1" x14ac:dyDescent="0.2">
      <c r="A4284" s="112"/>
      <c r="B4284" s="143"/>
      <c r="C4284" s="114"/>
      <c r="D4284" s="114"/>
    </row>
    <row r="4285" spans="1:4" s="119" customFormat="1" x14ac:dyDescent="0.2">
      <c r="A4285" s="110">
        <v>410000</v>
      </c>
      <c r="B4285" s="111" t="s">
        <v>87</v>
      </c>
      <c r="C4285" s="109">
        <f>C4286+C4291+C4304+C4302+0</f>
        <v>33463500</v>
      </c>
      <c r="D4285" s="109">
        <f>D4286+D4291+D4304+D4302+0</f>
        <v>0</v>
      </c>
    </row>
    <row r="4286" spans="1:4" s="119" customFormat="1" x14ac:dyDescent="0.2">
      <c r="A4286" s="110">
        <v>411000</v>
      </c>
      <c r="B4286" s="111" t="s">
        <v>200</v>
      </c>
      <c r="C4286" s="109">
        <f t="shared" ref="C4286" si="920">SUM(C4287:C4290)</f>
        <v>2589000</v>
      </c>
      <c r="D4286" s="109">
        <f t="shared" ref="D4286" si="921">SUM(D4287:D4290)</f>
        <v>0</v>
      </c>
    </row>
    <row r="4287" spans="1:4" s="94" customFormat="1" x14ac:dyDescent="0.2">
      <c r="A4287" s="112">
        <v>411100</v>
      </c>
      <c r="B4287" s="113" t="s">
        <v>88</v>
      </c>
      <c r="C4287" s="114">
        <v>2474000</v>
      </c>
      <c r="D4287" s="122">
        <v>0</v>
      </c>
    </row>
    <row r="4288" spans="1:4" s="94" customFormat="1" ht="40.5" x14ac:dyDescent="0.2">
      <c r="A4288" s="112">
        <v>411200</v>
      </c>
      <c r="B4288" s="113" t="s">
        <v>213</v>
      </c>
      <c r="C4288" s="114">
        <v>65000</v>
      </c>
      <c r="D4288" s="122">
        <v>0</v>
      </c>
    </row>
    <row r="4289" spans="1:4" s="94" customFormat="1" ht="40.5" x14ac:dyDescent="0.2">
      <c r="A4289" s="112">
        <v>411300</v>
      </c>
      <c r="B4289" s="113" t="s">
        <v>89</v>
      </c>
      <c r="C4289" s="114">
        <v>25000</v>
      </c>
      <c r="D4289" s="122">
        <v>0</v>
      </c>
    </row>
    <row r="4290" spans="1:4" s="94" customFormat="1" x14ac:dyDescent="0.2">
      <c r="A4290" s="112">
        <v>411400</v>
      </c>
      <c r="B4290" s="113" t="s">
        <v>90</v>
      </c>
      <c r="C4290" s="114">
        <v>25000</v>
      </c>
      <c r="D4290" s="122">
        <v>0</v>
      </c>
    </row>
    <row r="4291" spans="1:4" s="119" customFormat="1" x14ac:dyDescent="0.2">
      <c r="A4291" s="110">
        <v>412000</v>
      </c>
      <c r="B4291" s="115" t="s">
        <v>205</v>
      </c>
      <c r="C4291" s="109">
        <f>SUM(C4292:C4301)</f>
        <v>284500</v>
      </c>
      <c r="D4291" s="109">
        <f>SUM(D4292:D4301)</f>
        <v>0</v>
      </c>
    </row>
    <row r="4292" spans="1:4" s="94" customFormat="1" ht="40.5" x14ac:dyDescent="0.2">
      <c r="A4292" s="112">
        <v>412200</v>
      </c>
      <c r="B4292" s="113" t="s">
        <v>214</v>
      </c>
      <c r="C4292" s="114">
        <v>32000</v>
      </c>
      <c r="D4292" s="122">
        <v>0</v>
      </c>
    </row>
    <row r="4293" spans="1:4" s="94" customFormat="1" x14ac:dyDescent="0.2">
      <c r="A4293" s="112">
        <v>412300</v>
      </c>
      <c r="B4293" s="113" t="s">
        <v>92</v>
      </c>
      <c r="C4293" s="114">
        <v>23000</v>
      </c>
      <c r="D4293" s="122">
        <v>0</v>
      </c>
    </row>
    <row r="4294" spans="1:4" s="94" customFormat="1" x14ac:dyDescent="0.2">
      <c r="A4294" s="112">
        <v>412500</v>
      </c>
      <c r="B4294" s="113" t="s">
        <v>94</v>
      </c>
      <c r="C4294" s="114">
        <v>25000</v>
      </c>
      <c r="D4294" s="122">
        <v>0</v>
      </c>
    </row>
    <row r="4295" spans="1:4" s="94" customFormat="1" x14ac:dyDescent="0.2">
      <c r="A4295" s="112">
        <v>412600</v>
      </c>
      <c r="B4295" s="113" t="s">
        <v>215</v>
      </c>
      <c r="C4295" s="114">
        <v>60000</v>
      </c>
      <c r="D4295" s="122">
        <v>0</v>
      </c>
    </row>
    <row r="4296" spans="1:4" s="94" customFormat="1" x14ac:dyDescent="0.2">
      <c r="A4296" s="112">
        <v>412700</v>
      </c>
      <c r="B4296" s="113" t="s">
        <v>202</v>
      </c>
      <c r="C4296" s="114">
        <v>50000</v>
      </c>
      <c r="D4296" s="122">
        <v>0</v>
      </c>
    </row>
    <row r="4297" spans="1:4" s="94" customFormat="1" x14ac:dyDescent="0.2">
      <c r="A4297" s="112">
        <v>412900</v>
      </c>
      <c r="B4297" s="117" t="s">
        <v>530</v>
      </c>
      <c r="C4297" s="114">
        <v>499.99999999999994</v>
      </c>
      <c r="D4297" s="122">
        <v>0</v>
      </c>
    </row>
    <row r="4298" spans="1:4" s="94" customFormat="1" x14ac:dyDescent="0.2">
      <c r="A4298" s="112">
        <v>412900</v>
      </c>
      <c r="B4298" s="117" t="s">
        <v>295</v>
      </c>
      <c r="C4298" s="114">
        <v>80000</v>
      </c>
      <c r="D4298" s="122">
        <v>0</v>
      </c>
    </row>
    <row r="4299" spans="1:4" s="94" customFormat="1" x14ac:dyDescent="0.2">
      <c r="A4299" s="112">
        <v>412900</v>
      </c>
      <c r="B4299" s="117" t="s">
        <v>313</v>
      </c>
      <c r="C4299" s="114">
        <v>3999.9999999999995</v>
      </c>
      <c r="D4299" s="122">
        <v>0</v>
      </c>
    </row>
    <row r="4300" spans="1:4" s="94" customFormat="1" x14ac:dyDescent="0.2">
      <c r="A4300" s="112">
        <v>412900</v>
      </c>
      <c r="B4300" s="117" t="s">
        <v>314</v>
      </c>
      <c r="C4300" s="114">
        <v>5000</v>
      </c>
      <c r="D4300" s="122">
        <v>0</v>
      </c>
    </row>
    <row r="4301" spans="1:4" s="94" customFormat="1" x14ac:dyDescent="0.2">
      <c r="A4301" s="112">
        <v>412900</v>
      </c>
      <c r="B4301" s="113" t="s">
        <v>315</v>
      </c>
      <c r="C4301" s="114">
        <v>5000</v>
      </c>
      <c r="D4301" s="122">
        <v>0</v>
      </c>
    </row>
    <row r="4302" spans="1:4" s="119" customFormat="1" x14ac:dyDescent="0.2">
      <c r="A4302" s="110">
        <v>414000</v>
      </c>
      <c r="B4302" s="115" t="s">
        <v>104</v>
      </c>
      <c r="C4302" s="109">
        <f>SUM(C4303:C4303)</f>
        <v>15560000</v>
      </c>
      <c r="D4302" s="109">
        <f>SUM(D4303:D4303)</f>
        <v>0</v>
      </c>
    </row>
    <row r="4303" spans="1:4" s="94" customFormat="1" x14ac:dyDescent="0.2">
      <c r="A4303" s="112">
        <v>414100</v>
      </c>
      <c r="B4303" s="113" t="s">
        <v>441</v>
      </c>
      <c r="C4303" s="114">
        <v>15560000</v>
      </c>
      <c r="D4303" s="122">
        <v>0</v>
      </c>
    </row>
    <row r="4304" spans="1:4" s="119" customFormat="1" x14ac:dyDescent="0.2">
      <c r="A4304" s="110">
        <v>415000</v>
      </c>
      <c r="B4304" s="115" t="s">
        <v>50</v>
      </c>
      <c r="C4304" s="109">
        <f t="shared" ref="C4304" si="922">SUM(C4305:C4308)</f>
        <v>15030000</v>
      </c>
      <c r="D4304" s="109">
        <f t="shared" ref="D4304" si="923">SUM(D4305:D4308)</f>
        <v>0</v>
      </c>
    </row>
    <row r="4305" spans="1:4" s="94" customFormat="1" ht="40.5" x14ac:dyDescent="0.2">
      <c r="A4305" s="112">
        <v>415200</v>
      </c>
      <c r="B4305" s="159" t="s">
        <v>705</v>
      </c>
      <c r="C4305" s="114">
        <v>14600000</v>
      </c>
      <c r="D4305" s="122">
        <v>0</v>
      </c>
    </row>
    <row r="4306" spans="1:4" s="94" customFormat="1" ht="40.5" x14ac:dyDescent="0.2">
      <c r="A4306" s="112">
        <v>415200</v>
      </c>
      <c r="B4306" s="159" t="s">
        <v>706</v>
      </c>
      <c r="C4306" s="114">
        <v>40000</v>
      </c>
      <c r="D4306" s="122">
        <v>0</v>
      </c>
    </row>
    <row r="4307" spans="1:4" s="94" customFormat="1" ht="40.5" x14ac:dyDescent="0.2">
      <c r="A4307" s="112">
        <v>415200</v>
      </c>
      <c r="B4307" s="113" t="s">
        <v>707</v>
      </c>
      <c r="C4307" s="114">
        <v>380000</v>
      </c>
      <c r="D4307" s="122">
        <v>0</v>
      </c>
    </row>
    <row r="4308" spans="1:4" s="94" customFormat="1" x14ac:dyDescent="0.2">
      <c r="A4308" s="112">
        <v>415200</v>
      </c>
      <c r="B4308" s="113" t="s">
        <v>509</v>
      </c>
      <c r="C4308" s="114">
        <v>10000</v>
      </c>
      <c r="D4308" s="122">
        <v>0</v>
      </c>
    </row>
    <row r="4309" spans="1:4" s="119" customFormat="1" x14ac:dyDescent="0.2">
      <c r="A4309" s="110">
        <v>480000</v>
      </c>
      <c r="B4309" s="115" t="s">
        <v>147</v>
      </c>
      <c r="C4309" s="109">
        <f t="shared" ref="C4309:D4309" si="924">C4310</f>
        <v>680000</v>
      </c>
      <c r="D4309" s="109">
        <f t="shared" si="924"/>
        <v>0</v>
      </c>
    </row>
    <row r="4310" spans="1:4" s="119" customFormat="1" x14ac:dyDescent="0.2">
      <c r="A4310" s="110">
        <v>488000</v>
      </c>
      <c r="B4310" s="115" t="s">
        <v>103</v>
      </c>
      <c r="C4310" s="109">
        <f t="shared" ref="C4310" si="925">C4311+C4312</f>
        <v>680000</v>
      </c>
      <c r="D4310" s="109">
        <f t="shared" ref="D4310" si="926">D4311+D4312</f>
        <v>0</v>
      </c>
    </row>
    <row r="4311" spans="1:4" s="94" customFormat="1" x14ac:dyDescent="0.2">
      <c r="A4311" s="112">
        <v>488100</v>
      </c>
      <c r="B4311" s="113" t="s">
        <v>442</v>
      </c>
      <c r="C4311" s="114">
        <v>680000</v>
      </c>
      <c r="D4311" s="122">
        <v>0</v>
      </c>
    </row>
    <row r="4312" spans="1:4" s="94" customFormat="1" x14ac:dyDescent="0.2">
      <c r="A4312" s="112">
        <v>488100</v>
      </c>
      <c r="B4312" s="113" t="s">
        <v>103</v>
      </c>
      <c r="C4312" s="114">
        <v>0</v>
      </c>
      <c r="D4312" s="122">
        <v>0</v>
      </c>
    </row>
    <row r="4313" spans="1:4" s="119" customFormat="1" x14ac:dyDescent="0.2">
      <c r="A4313" s="110">
        <v>510000</v>
      </c>
      <c r="B4313" s="115" t="s">
        <v>151</v>
      </c>
      <c r="C4313" s="109">
        <f>C4314+C4316</f>
        <v>22000</v>
      </c>
      <c r="D4313" s="109">
        <f>D4314+D4316</f>
        <v>0</v>
      </c>
    </row>
    <row r="4314" spans="1:4" s="119" customFormat="1" x14ac:dyDescent="0.2">
      <c r="A4314" s="110">
        <v>511000</v>
      </c>
      <c r="B4314" s="115" t="s">
        <v>152</v>
      </c>
      <c r="C4314" s="109">
        <f>C4315+0</f>
        <v>15000</v>
      </c>
      <c r="D4314" s="109">
        <f>D4315+0</f>
        <v>0</v>
      </c>
    </row>
    <row r="4315" spans="1:4" s="94" customFormat="1" x14ac:dyDescent="0.2">
      <c r="A4315" s="112">
        <v>511300</v>
      </c>
      <c r="B4315" s="113" t="s">
        <v>155</v>
      </c>
      <c r="C4315" s="114">
        <v>15000</v>
      </c>
      <c r="D4315" s="122">
        <v>0</v>
      </c>
    </row>
    <row r="4316" spans="1:4" s="121" customFormat="1" x14ac:dyDescent="0.2">
      <c r="A4316" s="110">
        <v>516000</v>
      </c>
      <c r="B4316" s="115" t="s">
        <v>162</v>
      </c>
      <c r="C4316" s="131">
        <f t="shared" ref="C4316:D4316" si="927">C4317</f>
        <v>7000</v>
      </c>
      <c r="D4316" s="131">
        <f t="shared" si="927"/>
        <v>0</v>
      </c>
    </row>
    <row r="4317" spans="1:4" s="94" customFormat="1" x14ac:dyDescent="0.2">
      <c r="A4317" s="112">
        <v>516100</v>
      </c>
      <c r="B4317" s="113" t="s">
        <v>162</v>
      </c>
      <c r="C4317" s="114">
        <v>7000</v>
      </c>
      <c r="D4317" s="122">
        <v>0</v>
      </c>
    </row>
    <row r="4318" spans="1:4" s="119" customFormat="1" x14ac:dyDescent="0.2">
      <c r="A4318" s="110">
        <v>630000</v>
      </c>
      <c r="B4318" s="115" t="s">
        <v>190</v>
      </c>
      <c r="C4318" s="109">
        <f>C4319+0</f>
        <v>43000</v>
      </c>
      <c r="D4318" s="109">
        <f>D4319+0</f>
        <v>0</v>
      </c>
    </row>
    <row r="4319" spans="1:4" s="119" customFormat="1" x14ac:dyDescent="0.2">
      <c r="A4319" s="110">
        <v>638000</v>
      </c>
      <c r="B4319" s="115" t="s">
        <v>126</v>
      </c>
      <c r="C4319" s="109">
        <f t="shared" ref="C4319:D4319" si="928">C4320</f>
        <v>43000</v>
      </c>
      <c r="D4319" s="109">
        <f t="shared" si="928"/>
        <v>0</v>
      </c>
    </row>
    <row r="4320" spans="1:4" s="94" customFormat="1" x14ac:dyDescent="0.2">
      <c r="A4320" s="112">
        <v>638100</v>
      </c>
      <c r="B4320" s="113" t="s">
        <v>195</v>
      </c>
      <c r="C4320" s="114">
        <v>43000</v>
      </c>
      <c r="D4320" s="122">
        <v>0</v>
      </c>
    </row>
    <row r="4321" spans="1:4" s="166" customFormat="1" x14ac:dyDescent="0.2">
      <c r="A4321" s="157"/>
      <c r="B4321" s="158" t="s">
        <v>229</v>
      </c>
      <c r="C4321" s="152">
        <f>C4285+C4309+C4313+C4318</f>
        <v>34208500</v>
      </c>
      <c r="D4321" s="152">
        <f>D4285+D4309+D4313+D4318</f>
        <v>0</v>
      </c>
    </row>
    <row r="4322" spans="1:4" s="121" customFormat="1" x14ac:dyDescent="0.2">
      <c r="A4322" s="130"/>
      <c r="B4322" s="108"/>
      <c r="C4322" s="131"/>
      <c r="D4322" s="131"/>
    </row>
    <row r="4323" spans="1:4" s="121" customFormat="1" x14ac:dyDescent="0.2">
      <c r="A4323" s="130"/>
      <c r="B4323" s="108"/>
      <c r="C4323" s="131"/>
      <c r="D4323" s="131"/>
    </row>
    <row r="4324" spans="1:4" s="121" customFormat="1" x14ac:dyDescent="0.2">
      <c r="A4324" s="112" t="s">
        <v>708</v>
      </c>
      <c r="B4324" s="115"/>
      <c r="C4324" s="131"/>
      <c r="D4324" s="131"/>
    </row>
    <row r="4325" spans="1:4" s="121" customFormat="1" x14ac:dyDescent="0.2">
      <c r="A4325" s="112" t="s">
        <v>250</v>
      </c>
      <c r="B4325" s="115"/>
      <c r="C4325" s="131"/>
      <c r="D4325" s="131"/>
    </row>
    <row r="4326" spans="1:4" s="121" customFormat="1" x14ac:dyDescent="0.2">
      <c r="A4326" s="112" t="s">
        <v>373</v>
      </c>
      <c r="B4326" s="115"/>
      <c r="C4326" s="131"/>
      <c r="D4326" s="131"/>
    </row>
    <row r="4327" spans="1:4" s="121" customFormat="1" x14ac:dyDescent="0.2">
      <c r="A4327" s="112" t="s">
        <v>529</v>
      </c>
      <c r="B4327" s="115"/>
      <c r="C4327" s="131"/>
      <c r="D4327" s="131"/>
    </row>
    <row r="4328" spans="1:4" s="121" customFormat="1" x14ac:dyDescent="0.2">
      <c r="A4328" s="112"/>
      <c r="B4328" s="143"/>
      <c r="C4328" s="131"/>
      <c r="D4328" s="131"/>
    </row>
    <row r="4329" spans="1:4" s="121" customFormat="1" x14ac:dyDescent="0.2">
      <c r="A4329" s="110">
        <v>410000</v>
      </c>
      <c r="B4329" s="111" t="s">
        <v>87</v>
      </c>
      <c r="C4329" s="131">
        <f t="shared" ref="C4329" si="929">C4330+C4335</f>
        <v>511400</v>
      </c>
      <c r="D4329" s="131">
        <f t="shared" ref="D4329" si="930">D4330+D4335</f>
        <v>0</v>
      </c>
    </row>
    <row r="4330" spans="1:4" s="121" customFormat="1" x14ac:dyDescent="0.2">
      <c r="A4330" s="110">
        <v>411000</v>
      </c>
      <c r="B4330" s="111" t="s">
        <v>200</v>
      </c>
      <c r="C4330" s="131">
        <f t="shared" ref="C4330" si="931">SUM(C4331:C4334)</f>
        <v>433800</v>
      </c>
      <c r="D4330" s="131">
        <f t="shared" ref="D4330" si="932">SUM(D4331:D4334)</f>
        <v>0</v>
      </c>
    </row>
    <row r="4331" spans="1:4" s="94" customFormat="1" x14ac:dyDescent="0.2">
      <c r="A4331" s="112">
        <v>411100</v>
      </c>
      <c r="B4331" s="113" t="s">
        <v>88</v>
      </c>
      <c r="C4331" s="114">
        <v>410000</v>
      </c>
      <c r="D4331" s="122">
        <v>0</v>
      </c>
    </row>
    <row r="4332" spans="1:4" s="94" customFormat="1" ht="40.5" x14ac:dyDescent="0.2">
      <c r="A4332" s="112">
        <v>411200</v>
      </c>
      <c r="B4332" s="113" t="s">
        <v>213</v>
      </c>
      <c r="C4332" s="114">
        <v>14000</v>
      </c>
      <c r="D4332" s="122">
        <v>0</v>
      </c>
    </row>
    <row r="4333" spans="1:4" s="94" customFormat="1" ht="40.5" x14ac:dyDescent="0.2">
      <c r="A4333" s="112">
        <v>411300</v>
      </c>
      <c r="B4333" s="113" t="s">
        <v>89</v>
      </c>
      <c r="C4333" s="114">
        <v>4000</v>
      </c>
      <c r="D4333" s="122">
        <v>0</v>
      </c>
    </row>
    <row r="4334" spans="1:4" s="94" customFormat="1" x14ac:dyDescent="0.2">
      <c r="A4334" s="112">
        <v>411400</v>
      </c>
      <c r="B4334" s="113" t="s">
        <v>90</v>
      </c>
      <c r="C4334" s="114">
        <v>5800</v>
      </c>
      <c r="D4334" s="122">
        <v>0</v>
      </c>
    </row>
    <row r="4335" spans="1:4" s="121" customFormat="1" x14ac:dyDescent="0.2">
      <c r="A4335" s="110">
        <v>412000</v>
      </c>
      <c r="B4335" s="115" t="s">
        <v>205</v>
      </c>
      <c r="C4335" s="131">
        <f>SUM(C4336:C4345)</f>
        <v>77600</v>
      </c>
      <c r="D4335" s="131">
        <f>SUM(D4336:D4345)</f>
        <v>0</v>
      </c>
    </row>
    <row r="4336" spans="1:4" s="94" customFormat="1" x14ac:dyDescent="0.2">
      <c r="A4336" s="112">
        <v>412100</v>
      </c>
      <c r="B4336" s="113" t="s">
        <v>91</v>
      </c>
      <c r="C4336" s="114">
        <v>38000</v>
      </c>
      <c r="D4336" s="122">
        <v>0</v>
      </c>
    </row>
    <row r="4337" spans="1:4" s="94" customFormat="1" ht="40.5" x14ac:dyDescent="0.2">
      <c r="A4337" s="112">
        <v>412200</v>
      </c>
      <c r="B4337" s="113" t="s">
        <v>214</v>
      </c>
      <c r="C4337" s="114">
        <v>12000</v>
      </c>
      <c r="D4337" s="122">
        <v>0</v>
      </c>
    </row>
    <row r="4338" spans="1:4" s="94" customFormat="1" x14ac:dyDescent="0.2">
      <c r="A4338" s="112">
        <v>412300</v>
      </c>
      <c r="B4338" s="113" t="s">
        <v>92</v>
      </c>
      <c r="C4338" s="114">
        <v>2500</v>
      </c>
      <c r="D4338" s="122">
        <v>0</v>
      </c>
    </row>
    <row r="4339" spans="1:4" s="94" customFormat="1" x14ac:dyDescent="0.2">
      <c r="A4339" s="112">
        <v>412400</v>
      </c>
      <c r="B4339" s="113" t="s">
        <v>93</v>
      </c>
      <c r="C4339" s="114">
        <v>13000</v>
      </c>
      <c r="D4339" s="122">
        <v>0</v>
      </c>
    </row>
    <row r="4340" spans="1:4" s="94" customFormat="1" x14ac:dyDescent="0.2">
      <c r="A4340" s="112">
        <v>412500</v>
      </c>
      <c r="B4340" s="113" t="s">
        <v>94</v>
      </c>
      <c r="C4340" s="114">
        <v>999.99999999999989</v>
      </c>
      <c r="D4340" s="122">
        <v>0</v>
      </c>
    </row>
    <row r="4341" spans="1:4" s="94" customFormat="1" x14ac:dyDescent="0.2">
      <c r="A4341" s="112">
        <v>412600</v>
      </c>
      <c r="B4341" s="113" t="s">
        <v>215</v>
      </c>
      <c r="C4341" s="114">
        <v>4000</v>
      </c>
      <c r="D4341" s="122">
        <v>0</v>
      </c>
    </row>
    <row r="4342" spans="1:4" s="94" customFormat="1" x14ac:dyDescent="0.2">
      <c r="A4342" s="112">
        <v>412700</v>
      </c>
      <c r="B4342" s="113" t="s">
        <v>202</v>
      </c>
      <c r="C4342" s="114">
        <v>4500</v>
      </c>
      <c r="D4342" s="122">
        <v>0</v>
      </c>
    </row>
    <row r="4343" spans="1:4" s="94" customFormat="1" x14ac:dyDescent="0.2">
      <c r="A4343" s="112">
        <v>412900</v>
      </c>
      <c r="B4343" s="117" t="s">
        <v>530</v>
      </c>
      <c r="C4343" s="114">
        <v>1500</v>
      </c>
      <c r="D4343" s="122">
        <v>0</v>
      </c>
    </row>
    <row r="4344" spans="1:4" s="94" customFormat="1" x14ac:dyDescent="0.2">
      <c r="A4344" s="112">
        <v>412900</v>
      </c>
      <c r="B4344" s="117" t="s">
        <v>314</v>
      </c>
      <c r="C4344" s="114">
        <v>300</v>
      </c>
      <c r="D4344" s="122">
        <v>0</v>
      </c>
    </row>
    <row r="4345" spans="1:4" s="94" customFormat="1" x14ac:dyDescent="0.2">
      <c r="A4345" s="112">
        <v>412900</v>
      </c>
      <c r="B4345" s="117" t="s">
        <v>315</v>
      </c>
      <c r="C4345" s="114">
        <v>800</v>
      </c>
      <c r="D4345" s="122">
        <v>0</v>
      </c>
    </row>
    <row r="4346" spans="1:4" s="121" customFormat="1" x14ac:dyDescent="0.2">
      <c r="A4346" s="110">
        <v>510000</v>
      </c>
      <c r="B4346" s="115" t="s">
        <v>151</v>
      </c>
      <c r="C4346" s="131">
        <f>C4347+0+C4349</f>
        <v>7500</v>
      </c>
      <c r="D4346" s="131">
        <f>D4347+0+D4349</f>
        <v>0</v>
      </c>
    </row>
    <row r="4347" spans="1:4" s="121" customFormat="1" x14ac:dyDescent="0.2">
      <c r="A4347" s="110">
        <v>511000</v>
      </c>
      <c r="B4347" s="115" t="s">
        <v>152</v>
      </c>
      <c r="C4347" s="131">
        <f t="shared" ref="C4347:D4347" si="933">SUM(C4348:C4348)</f>
        <v>2500</v>
      </c>
      <c r="D4347" s="131">
        <f t="shared" si="933"/>
        <v>0</v>
      </c>
    </row>
    <row r="4348" spans="1:4" s="94" customFormat="1" x14ac:dyDescent="0.2">
      <c r="A4348" s="112">
        <v>511300</v>
      </c>
      <c r="B4348" s="113" t="s">
        <v>155</v>
      </c>
      <c r="C4348" s="114">
        <v>2500</v>
      </c>
      <c r="D4348" s="122">
        <v>0</v>
      </c>
    </row>
    <row r="4349" spans="1:4" s="121" customFormat="1" x14ac:dyDescent="0.2">
      <c r="A4349" s="110">
        <v>513000</v>
      </c>
      <c r="B4349" s="115" t="s">
        <v>160</v>
      </c>
      <c r="C4349" s="131">
        <f t="shared" ref="C4349:D4349" si="934">C4350</f>
        <v>5000</v>
      </c>
      <c r="D4349" s="131">
        <f t="shared" si="934"/>
        <v>0</v>
      </c>
    </row>
    <row r="4350" spans="1:4" s="94" customFormat="1" x14ac:dyDescent="0.2">
      <c r="A4350" s="112">
        <v>513700</v>
      </c>
      <c r="B4350" s="113" t="s">
        <v>318</v>
      </c>
      <c r="C4350" s="114">
        <v>5000</v>
      </c>
      <c r="D4350" s="122">
        <v>0</v>
      </c>
    </row>
    <row r="4351" spans="1:4" s="121" customFormat="1" x14ac:dyDescent="0.2">
      <c r="A4351" s="110">
        <v>630000</v>
      </c>
      <c r="B4351" s="115" t="s">
        <v>190</v>
      </c>
      <c r="C4351" s="131">
        <f>0+C4352</f>
        <v>2000</v>
      </c>
      <c r="D4351" s="131">
        <f>0+D4352</f>
        <v>0</v>
      </c>
    </row>
    <row r="4352" spans="1:4" s="121" customFormat="1" x14ac:dyDescent="0.2">
      <c r="A4352" s="110">
        <v>638000</v>
      </c>
      <c r="B4352" s="115" t="s">
        <v>126</v>
      </c>
      <c r="C4352" s="131">
        <f t="shared" ref="C4352:D4352" si="935">C4353</f>
        <v>2000</v>
      </c>
      <c r="D4352" s="131">
        <f t="shared" si="935"/>
        <v>0</v>
      </c>
    </row>
    <row r="4353" spans="1:4" s="94" customFormat="1" x14ac:dyDescent="0.2">
      <c r="A4353" s="112">
        <v>638100</v>
      </c>
      <c r="B4353" s="113" t="s">
        <v>195</v>
      </c>
      <c r="C4353" s="114">
        <v>2000</v>
      </c>
      <c r="D4353" s="122">
        <v>0</v>
      </c>
    </row>
    <row r="4354" spans="1:4" s="166" customFormat="1" x14ac:dyDescent="0.2">
      <c r="A4354" s="157"/>
      <c r="B4354" s="158" t="s">
        <v>229</v>
      </c>
      <c r="C4354" s="152">
        <f>C4329+C4346+C4351</f>
        <v>520900</v>
      </c>
      <c r="D4354" s="152">
        <f>D4329+D4346+D4351</f>
        <v>0</v>
      </c>
    </row>
    <row r="4355" spans="1:4" s="121" customFormat="1" x14ac:dyDescent="0.2">
      <c r="A4355" s="130"/>
      <c r="B4355" s="108"/>
      <c r="C4355" s="131"/>
      <c r="D4355" s="131"/>
    </row>
    <row r="4356" spans="1:4" s="121" customFormat="1" x14ac:dyDescent="0.2">
      <c r="A4356" s="130"/>
      <c r="B4356" s="108"/>
      <c r="C4356" s="131"/>
      <c r="D4356" s="131"/>
    </row>
    <row r="4357" spans="1:4" s="94" customFormat="1" x14ac:dyDescent="0.2">
      <c r="A4357" s="112" t="s">
        <v>709</v>
      </c>
      <c r="B4357" s="115"/>
      <c r="C4357" s="114"/>
      <c r="D4357" s="114"/>
    </row>
    <row r="4358" spans="1:4" s="94" customFormat="1" x14ac:dyDescent="0.2">
      <c r="A4358" s="112" t="s">
        <v>251</v>
      </c>
      <c r="B4358" s="115"/>
      <c r="C4358" s="114"/>
      <c r="D4358" s="114"/>
    </row>
    <row r="4359" spans="1:4" s="94" customFormat="1" x14ac:dyDescent="0.2">
      <c r="A4359" s="112" t="s">
        <v>381</v>
      </c>
      <c r="B4359" s="115"/>
      <c r="C4359" s="114"/>
      <c r="D4359" s="114"/>
    </row>
    <row r="4360" spans="1:4" s="94" customFormat="1" x14ac:dyDescent="0.2">
      <c r="A4360" s="112" t="s">
        <v>589</v>
      </c>
      <c r="B4360" s="115"/>
      <c r="C4360" s="114"/>
      <c r="D4360" s="114"/>
    </row>
    <row r="4361" spans="1:4" s="94" customFormat="1" x14ac:dyDescent="0.2">
      <c r="A4361" s="112"/>
      <c r="B4361" s="143"/>
      <c r="C4361" s="131"/>
      <c r="D4361" s="131"/>
    </row>
    <row r="4362" spans="1:4" s="94" customFormat="1" x14ac:dyDescent="0.2">
      <c r="A4362" s="110">
        <v>410000</v>
      </c>
      <c r="B4362" s="111" t="s">
        <v>87</v>
      </c>
      <c r="C4362" s="109">
        <f>C4363+C4368+C4384+C4382</f>
        <v>6104500</v>
      </c>
      <c r="D4362" s="109">
        <f>D4363+D4368+D4384+D4382</f>
        <v>0</v>
      </c>
    </row>
    <row r="4363" spans="1:4" s="94" customFormat="1" x14ac:dyDescent="0.2">
      <c r="A4363" s="110">
        <v>411000</v>
      </c>
      <c r="B4363" s="111" t="s">
        <v>200</v>
      </c>
      <c r="C4363" s="109">
        <f t="shared" ref="C4363" si="936">SUM(C4364:C4367)</f>
        <v>2978000</v>
      </c>
      <c r="D4363" s="109">
        <f t="shared" ref="D4363" si="937">SUM(D4364:D4367)</f>
        <v>0</v>
      </c>
    </row>
    <row r="4364" spans="1:4" s="94" customFormat="1" x14ac:dyDescent="0.2">
      <c r="A4364" s="112">
        <v>411100</v>
      </c>
      <c r="B4364" s="113" t="s">
        <v>88</v>
      </c>
      <c r="C4364" s="114">
        <v>2753000</v>
      </c>
      <c r="D4364" s="122">
        <v>0</v>
      </c>
    </row>
    <row r="4365" spans="1:4" s="94" customFormat="1" ht="40.5" x14ac:dyDescent="0.2">
      <c r="A4365" s="112">
        <v>411200</v>
      </c>
      <c r="B4365" s="113" t="s">
        <v>213</v>
      </c>
      <c r="C4365" s="114">
        <v>94000</v>
      </c>
      <c r="D4365" s="122">
        <v>0</v>
      </c>
    </row>
    <row r="4366" spans="1:4" s="94" customFormat="1" ht="40.5" x14ac:dyDescent="0.2">
      <c r="A4366" s="112">
        <v>411300</v>
      </c>
      <c r="B4366" s="113" t="s">
        <v>89</v>
      </c>
      <c r="C4366" s="114">
        <v>90000</v>
      </c>
      <c r="D4366" s="122">
        <v>0</v>
      </c>
    </row>
    <row r="4367" spans="1:4" s="94" customFormat="1" x14ac:dyDescent="0.2">
      <c r="A4367" s="112">
        <v>411400</v>
      </c>
      <c r="B4367" s="113" t="s">
        <v>90</v>
      </c>
      <c r="C4367" s="114">
        <v>41000</v>
      </c>
      <c r="D4367" s="122">
        <v>0</v>
      </c>
    </row>
    <row r="4368" spans="1:4" s="94" customFormat="1" x14ac:dyDescent="0.2">
      <c r="A4368" s="110">
        <v>412000</v>
      </c>
      <c r="B4368" s="115" t="s">
        <v>205</v>
      </c>
      <c r="C4368" s="109">
        <f>SUM(C4369:C4381)</f>
        <v>326500</v>
      </c>
      <c r="D4368" s="109">
        <f>SUM(D4369:D4381)</f>
        <v>0</v>
      </c>
    </row>
    <row r="4369" spans="1:4" s="94" customFormat="1" ht="40.5" x14ac:dyDescent="0.2">
      <c r="A4369" s="112">
        <v>412200</v>
      </c>
      <c r="B4369" s="113" t="s">
        <v>214</v>
      </c>
      <c r="C4369" s="114">
        <v>38000</v>
      </c>
      <c r="D4369" s="122">
        <v>0</v>
      </c>
    </row>
    <row r="4370" spans="1:4" s="94" customFormat="1" x14ac:dyDescent="0.2">
      <c r="A4370" s="112">
        <v>412300</v>
      </c>
      <c r="B4370" s="113" t="s">
        <v>92</v>
      </c>
      <c r="C4370" s="114">
        <v>18000</v>
      </c>
      <c r="D4370" s="122">
        <v>0</v>
      </c>
    </row>
    <row r="4371" spans="1:4" s="94" customFormat="1" x14ac:dyDescent="0.2">
      <c r="A4371" s="112">
        <v>412500</v>
      </c>
      <c r="B4371" s="113" t="s">
        <v>94</v>
      </c>
      <c r="C4371" s="114">
        <v>20000</v>
      </c>
      <c r="D4371" s="122">
        <v>0</v>
      </c>
    </row>
    <row r="4372" spans="1:4" s="94" customFormat="1" x14ac:dyDescent="0.2">
      <c r="A4372" s="112">
        <v>412600</v>
      </c>
      <c r="B4372" s="113" t="s">
        <v>215</v>
      </c>
      <c r="C4372" s="114">
        <v>45000</v>
      </c>
      <c r="D4372" s="122">
        <v>0</v>
      </c>
    </row>
    <row r="4373" spans="1:4" s="94" customFormat="1" x14ac:dyDescent="0.2">
      <c r="A4373" s="112">
        <v>412700</v>
      </c>
      <c r="B4373" s="113" t="s">
        <v>202</v>
      </c>
      <c r="C4373" s="114">
        <v>50000</v>
      </c>
      <c r="D4373" s="122">
        <v>0</v>
      </c>
    </row>
    <row r="4374" spans="1:4" s="94" customFormat="1" x14ac:dyDescent="0.2">
      <c r="A4374" s="112">
        <v>412900</v>
      </c>
      <c r="B4374" s="117" t="s">
        <v>530</v>
      </c>
      <c r="C4374" s="114">
        <v>499.99999999999994</v>
      </c>
      <c r="D4374" s="122">
        <v>0</v>
      </c>
    </row>
    <row r="4375" spans="1:4" s="94" customFormat="1" x14ac:dyDescent="0.2">
      <c r="A4375" s="112">
        <v>412900</v>
      </c>
      <c r="B4375" s="117" t="s">
        <v>295</v>
      </c>
      <c r="C4375" s="114">
        <v>999.99999999999989</v>
      </c>
      <c r="D4375" s="122">
        <v>0</v>
      </c>
    </row>
    <row r="4376" spans="1:4" s="94" customFormat="1" x14ac:dyDescent="0.2">
      <c r="A4376" s="112">
        <v>412900</v>
      </c>
      <c r="B4376" s="117" t="s">
        <v>313</v>
      </c>
      <c r="C4376" s="114">
        <v>3999.9999999999995</v>
      </c>
      <c r="D4376" s="122">
        <v>0</v>
      </c>
    </row>
    <row r="4377" spans="1:4" s="94" customFormat="1" x14ac:dyDescent="0.2">
      <c r="A4377" s="112">
        <v>412900</v>
      </c>
      <c r="B4377" s="117" t="s">
        <v>314</v>
      </c>
      <c r="C4377" s="114">
        <v>3999.9999999999995</v>
      </c>
      <c r="D4377" s="122">
        <v>0</v>
      </c>
    </row>
    <row r="4378" spans="1:4" s="94" customFormat="1" x14ac:dyDescent="0.2">
      <c r="A4378" s="112">
        <v>412900</v>
      </c>
      <c r="B4378" s="117" t="s">
        <v>315</v>
      </c>
      <c r="C4378" s="114">
        <v>6000</v>
      </c>
      <c r="D4378" s="122">
        <v>0</v>
      </c>
    </row>
    <row r="4379" spans="1:4" s="94" customFormat="1" x14ac:dyDescent="0.2">
      <c r="A4379" s="112">
        <v>412900</v>
      </c>
      <c r="B4379" s="113" t="s">
        <v>710</v>
      </c>
      <c r="C4379" s="114">
        <v>99999.999999999985</v>
      </c>
      <c r="D4379" s="122">
        <v>0</v>
      </c>
    </row>
    <row r="4380" spans="1:4" s="94" customFormat="1" x14ac:dyDescent="0.2">
      <c r="A4380" s="112">
        <v>412900</v>
      </c>
      <c r="B4380" s="113" t="s">
        <v>443</v>
      </c>
      <c r="C4380" s="114">
        <v>20000</v>
      </c>
      <c r="D4380" s="122">
        <v>0</v>
      </c>
    </row>
    <row r="4381" spans="1:4" s="94" customFormat="1" x14ac:dyDescent="0.2">
      <c r="A4381" s="112">
        <v>412900</v>
      </c>
      <c r="B4381" s="113" t="s">
        <v>444</v>
      </c>
      <c r="C4381" s="114">
        <v>20000</v>
      </c>
      <c r="D4381" s="122">
        <v>0</v>
      </c>
    </row>
    <row r="4382" spans="1:4" s="119" customFormat="1" x14ac:dyDescent="0.2">
      <c r="A4382" s="110">
        <v>414000</v>
      </c>
      <c r="B4382" s="115" t="s">
        <v>104</v>
      </c>
      <c r="C4382" s="109">
        <f>0+C4383</f>
        <v>1450000</v>
      </c>
      <c r="D4382" s="109">
        <f>0+D4383</f>
        <v>0</v>
      </c>
    </row>
    <row r="4383" spans="1:4" s="94" customFormat="1" x14ac:dyDescent="0.2">
      <c r="A4383" s="112">
        <v>414100</v>
      </c>
      <c r="B4383" s="113" t="s">
        <v>445</v>
      </c>
      <c r="C4383" s="114">
        <v>1450000</v>
      </c>
      <c r="D4383" s="122">
        <v>0</v>
      </c>
    </row>
    <row r="4384" spans="1:4" s="94" customFormat="1" x14ac:dyDescent="0.2">
      <c r="A4384" s="110">
        <v>415000</v>
      </c>
      <c r="B4384" s="115" t="s">
        <v>50</v>
      </c>
      <c r="C4384" s="109">
        <f>SUM(C4385:C4386)</f>
        <v>1350000</v>
      </c>
      <c r="D4384" s="109">
        <f>SUM(D4385:D4386)</f>
        <v>0</v>
      </c>
    </row>
    <row r="4385" spans="1:4" s="94" customFormat="1" x14ac:dyDescent="0.2">
      <c r="A4385" s="112">
        <v>415200</v>
      </c>
      <c r="B4385" s="113" t="s">
        <v>446</v>
      </c>
      <c r="C4385" s="114">
        <v>1250000</v>
      </c>
      <c r="D4385" s="122">
        <v>0</v>
      </c>
    </row>
    <row r="4386" spans="1:4" s="94" customFormat="1" x14ac:dyDescent="0.2">
      <c r="A4386" s="112">
        <v>415200</v>
      </c>
      <c r="B4386" s="113" t="s">
        <v>711</v>
      </c>
      <c r="C4386" s="114">
        <v>100000</v>
      </c>
      <c r="D4386" s="122">
        <v>0</v>
      </c>
    </row>
    <row r="4387" spans="1:4" s="94" customFormat="1" x14ac:dyDescent="0.2">
      <c r="A4387" s="110">
        <v>480000</v>
      </c>
      <c r="B4387" s="115" t="s">
        <v>147</v>
      </c>
      <c r="C4387" s="109">
        <f>C4388+0</f>
        <v>900000</v>
      </c>
      <c r="D4387" s="109">
        <f>D4388+0</f>
        <v>0</v>
      </c>
    </row>
    <row r="4388" spans="1:4" s="94" customFormat="1" x14ac:dyDescent="0.2">
      <c r="A4388" s="110">
        <v>488000</v>
      </c>
      <c r="B4388" s="115" t="s">
        <v>103</v>
      </c>
      <c r="C4388" s="109">
        <f t="shared" ref="C4388" si="938">SUM(C4389:C4391)</f>
        <v>900000</v>
      </c>
      <c r="D4388" s="109">
        <f t="shared" ref="D4388" si="939">SUM(D4389:D4391)</f>
        <v>0</v>
      </c>
    </row>
    <row r="4389" spans="1:4" s="94" customFormat="1" x14ac:dyDescent="0.2">
      <c r="A4389" s="112">
        <v>488100</v>
      </c>
      <c r="B4389" s="113" t="s">
        <v>513</v>
      </c>
      <c r="C4389" s="114">
        <v>250000</v>
      </c>
      <c r="D4389" s="122">
        <v>0</v>
      </c>
    </row>
    <row r="4390" spans="1:4" s="94" customFormat="1" x14ac:dyDescent="0.2">
      <c r="A4390" s="112">
        <v>488100</v>
      </c>
      <c r="B4390" s="113" t="s">
        <v>103</v>
      </c>
      <c r="C4390" s="114">
        <v>0</v>
      </c>
      <c r="D4390" s="122">
        <v>0</v>
      </c>
    </row>
    <row r="4391" spans="1:4" s="94" customFormat="1" x14ac:dyDescent="0.2">
      <c r="A4391" s="112">
        <v>488100</v>
      </c>
      <c r="B4391" s="113" t="s">
        <v>514</v>
      </c>
      <c r="C4391" s="114">
        <v>650000</v>
      </c>
      <c r="D4391" s="122">
        <v>0</v>
      </c>
    </row>
    <row r="4392" spans="1:4" s="94" customFormat="1" x14ac:dyDescent="0.2">
      <c r="A4392" s="110">
        <v>510000</v>
      </c>
      <c r="B4392" s="115" t="s">
        <v>151</v>
      </c>
      <c r="C4392" s="109">
        <f>C4393+C4395</f>
        <v>12000</v>
      </c>
      <c r="D4392" s="109">
        <f>D4393+D4395</f>
        <v>0</v>
      </c>
    </row>
    <row r="4393" spans="1:4" s="94" customFormat="1" x14ac:dyDescent="0.2">
      <c r="A4393" s="110">
        <v>511000</v>
      </c>
      <c r="B4393" s="115" t="s">
        <v>152</v>
      </c>
      <c r="C4393" s="109">
        <f>SUM(C4394:C4394)</f>
        <v>5000</v>
      </c>
      <c r="D4393" s="109">
        <f>SUM(D4394:D4394)</f>
        <v>0</v>
      </c>
    </row>
    <row r="4394" spans="1:4" s="94" customFormat="1" x14ac:dyDescent="0.2">
      <c r="A4394" s="112">
        <v>511300</v>
      </c>
      <c r="B4394" s="113" t="s">
        <v>155</v>
      </c>
      <c r="C4394" s="114">
        <v>5000</v>
      </c>
      <c r="D4394" s="122">
        <v>0</v>
      </c>
    </row>
    <row r="4395" spans="1:4" s="94" customFormat="1" x14ac:dyDescent="0.2">
      <c r="A4395" s="110">
        <v>516000</v>
      </c>
      <c r="B4395" s="115" t="s">
        <v>162</v>
      </c>
      <c r="C4395" s="109">
        <f t="shared" ref="C4395:D4395" si="940">SUM(C4396)</f>
        <v>7000</v>
      </c>
      <c r="D4395" s="109">
        <f t="shared" si="940"/>
        <v>0</v>
      </c>
    </row>
    <row r="4396" spans="1:4" s="94" customFormat="1" x14ac:dyDescent="0.2">
      <c r="A4396" s="112">
        <v>516100</v>
      </c>
      <c r="B4396" s="113" t="s">
        <v>162</v>
      </c>
      <c r="C4396" s="114">
        <v>7000</v>
      </c>
      <c r="D4396" s="122">
        <v>0</v>
      </c>
    </row>
    <row r="4397" spans="1:4" s="119" customFormat="1" x14ac:dyDescent="0.2">
      <c r="A4397" s="110">
        <v>610000</v>
      </c>
      <c r="B4397" s="115" t="s">
        <v>170</v>
      </c>
      <c r="C4397" s="109">
        <f t="shared" ref="C4397:D4398" si="941">C4398</f>
        <v>0</v>
      </c>
      <c r="D4397" s="109">
        <f t="shared" si="941"/>
        <v>0</v>
      </c>
    </row>
    <row r="4398" spans="1:4" s="119" customFormat="1" x14ac:dyDescent="0.2">
      <c r="A4398" s="110">
        <v>611000</v>
      </c>
      <c r="B4398" s="115" t="s">
        <v>114</v>
      </c>
      <c r="C4398" s="109">
        <f t="shared" si="941"/>
        <v>0</v>
      </c>
      <c r="D4398" s="109">
        <f t="shared" si="941"/>
        <v>0</v>
      </c>
    </row>
    <row r="4399" spans="1:4" s="94" customFormat="1" x14ac:dyDescent="0.2">
      <c r="A4399" s="112">
        <v>611200</v>
      </c>
      <c r="B4399" s="113" t="s">
        <v>223</v>
      </c>
      <c r="C4399" s="114">
        <v>0</v>
      </c>
      <c r="D4399" s="122">
        <v>0</v>
      </c>
    </row>
    <row r="4400" spans="1:4" s="119" customFormat="1" x14ac:dyDescent="0.2">
      <c r="A4400" s="110">
        <v>630000</v>
      </c>
      <c r="B4400" s="115" t="s">
        <v>190</v>
      </c>
      <c r="C4400" s="109">
        <f>C4401+C4403</f>
        <v>2340000</v>
      </c>
      <c r="D4400" s="109">
        <f>D4401+D4403</f>
        <v>0</v>
      </c>
    </row>
    <row r="4401" spans="1:4" s="119" customFormat="1" x14ac:dyDescent="0.2">
      <c r="A4401" s="110">
        <v>631000</v>
      </c>
      <c r="B4401" s="115" t="s">
        <v>125</v>
      </c>
      <c r="C4401" s="109">
        <f>SUM(C4402:C4402)</f>
        <v>2300000</v>
      </c>
      <c r="D4401" s="109">
        <f>SUM(D4402:D4402)</f>
        <v>0</v>
      </c>
    </row>
    <row r="4402" spans="1:4" s="94" customFormat="1" x14ac:dyDescent="0.2">
      <c r="A4402" s="112">
        <v>631900</v>
      </c>
      <c r="B4402" s="113" t="s">
        <v>182</v>
      </c>
      <c r="C4402" s="114">
        <v>2300000</v>
      </c>
      <c r="D4402" s="122">
        <v>0</v>
      </c>
    </row>
    <row r="4403" spans="1:4" s="119" customFormat="1" x14ac:dyDescent="0.2">
      <c r="A4403" s="110">
        <v>638000</v>
      </c>
      <c r="B4403" s="115" t="s">
        <v>126</v>
      </c>
      <c r="C4403" s="109">
        <f t="shared" ref="C4403:D4403" si="942">C4404</f>
        <v>40000</v>
      </c>
      <c r="D4403" s="109">
        <f t="shared" si="942"/>
        <v>0</v>
      </c>
    </row>
    <row r="4404" spans="1:4" s="94" customFormat="1" x14ac:dyDescent="0.2">
      <c r="A4404" s="112">
        <v>638100</v>
      </c>
      <c r="B4404" s="113" t="s">
        <v>195</v>
      </c>
      <c r="C4404" s="114">
        <v>40000</v>
      </c>
      <c r="D4404" s="122">
        <v>0</v>
      </c>
    </row>
    <row r="4405" spans="1:4" s="94" customFormat="1" x14ac:dyDescent="0.2">
      <c r="A4405" s="153"/>
      <c r="B4405" s="147" t="s">
        <v>229</v>
      </c>
      <c r="C4405" s="151">
        <f>C4362+C4387+C4392+C4400+C4397</f>
        <v>9356500</v>
      </c>
      <c r="D4405" s="151">
        <f>D4362+D4387+D4392+D4400+D4397</f>
        <v>0</v>
      </c>
    </row>
    <row r="4406" spans="1:4" s="94" customFormat="1" x14ac:dyDescent="0.2">
      <c r="A4406" s="112"/>
      <c r="B4406" s="113"/>
      <c r="C4406" s="114"/>
      <c r="D4406" s="114"/>
    </row>
    <row r="4407" spans="1:4" s="94" customFormat="1" x14ac:dyDescent="0.2">
      <c r="A4407" s="107"/>
      <c r="B4407" s="108"/>
      <c r="C4407" s="114"/>
      <c r="D4407" s="114"/>
    </row>
    <row r="4408" spans="1:4" s="94" customFormat="1" x14ac:dyDescent="0.2">
      <c r="A4408" s="112" t="s">
        <v>712</v>
      </c>
      <c r="B4408" s="115"/>
      <c r="C4408" s="114"/>
      <c r="D4408" s="114"/>
    </row>
    <row r="4409" spans="1:4" s="94" customFormat="1" x14ac:dyDescent="0.2">
      <c r="A4409" s="112" t="s">
        <v>252</v>
      </c>
      <c r="B4409" s="115"/>
      <c r="C4409" s="114"/>
      <c r="D4409" s="114"/>
    </row>
    <row r="4410" spans="1:4" s="94" customFormat="1" x14ac:dyDescent="0.2">
      <c r="A4410" s="112" t="s">
        <v>382</v>
      </c>
      <c r="B4410" s="115"/>
      <c r="C4410" s="114"/>
      <c r="D4410" s="114"/>
    </row>
    <row r="4411" spans="1:4" s="94" customFormat="1" x14ac:dyDescent="0.2">
      <c r="A4411" s="112" t="s">
        <v>529</v>
      </c>
      <c r="B4411" s="115"/>
      <c r="C4411" s="114"/>
      <c r="D4411" s="114"/>
    </row>
    <row r="4412" spans="1:4" s="94" customFormat="1" x14ac:dyDescent="0.2">
      <c r="A4412" s="112"/>
      <c r="B4412" s="143"/>
      <c r="C4412" s="131"/>
      <c r="D4412" s="131"/>
    </row>
    <row r="4413" spans="1:4" s="94" customFormat="1" x14ac:dyDescent="0.2">
      <c r="A4413" s="110">
        <v>410000</v>
      </c>
      <c r="B4413" s="111" t="s">
        <v>87</v>
      </c>
      <c r="C4413" s="109">
        <f>C4414+C4419+0+0+C4431</f>
        <v>3818100</v>
      </c>
      <c r="D4413" s="109">
        <f>D4414+D4419+0+0+D4431</f>
        <v>0</v>
      </c>
    </row>
    <row r="4414" spans="1:4" s="94" customFormat="1" x14ac:dyDescent="0.2">
      <c r="A4414" s="110">
        <v>411000</v>
      </c>
      <c r="B4414" s="111" t="s">
        <v>200</v>
      </c>
      <c r="C4414" s="109">
        <f t="shared" ref="C4414" si="943">SUM(C4415:C4418)</f>
        <v>2469400</v>
      </c>
      <c r="D4414" s="109">
        <f t="shared" ref="D4414" si="944">SUM(D4415:D4418)</f>
        <v>0</v>
      </c>
    </row>
    <row r="4415" spans="1:4" s="94" customFormat="1" x14ac:dyDescent="0.2">
      <c r="A4415" s="112">
        <v>411100</v>
      </c>
      <c r="B4415" s="113" t="s">
        <v>88</v>
      </c>
      <c r="C4415" s="114">
        <v>2373000</v>
      </c>
      <c r="D4415" s="122">
        <v>0</v>
      </c>
    </row>
    <row r="4416" spans="1:4" s="94" customFormat="1" ht="40.5" x14ac:dyDescent="0.2">
      <c r="A4416" s="112">
        <v>411200</v>
      </c>
      <c r="B4416" s="113" t="s">
        <v>213</v>
      </c>
      <c r="C4416" s="114">
        <v>54800</v>
      </c>
      <c r="D4416" s="122">
        <v>0</v>
      </c>
    </row>
    <row r="4417" spans="1:4" s="94" customFormat="1" ht="40.5" x14ac:dyDescent="0.2">
      <c r="A4417" s="112">
        <v>411300</v>
      </c>
      <c r="B4417" s="113" t="s">
        <v>89</v>
      </c>
      <c r="C4417" s="114">
        <v>21000</v>
      </c>
      <c r="D4417" s="122">
        <v>0</v>
      </c>
    </row>
    <row r="4418" spans="1:4" s="94" customFormat="1" x14ac:dyDescent="0.2">
      <c r="A4418" s="112">
        <v>411400</v>
      </c>
      <c r="B4418" s="113" t="s">
        <v>90</v>
      </c>
      <c r="C4418" s="114">
        <v>20600</v>
      </c>
      <c r="D4418" s="122">
        <v>0</v>
      </c>
    </row>
    <row r="4419" spans="1:4" s="94" customFormat="1" x14ac:dyDescent="0.2">
      <c r="A4419" s="110">
        <v>412000</v>
      </c>
      <c r="B4419" s="115" t="s">
        <v>205</v>
      </c>
      <c r="C4419" s="109">
        <f t="shared" ref="C4419" si="945">SUM(C4420:C4430)</f>
        <v>1346400</v>
      </c>
      <c r="D4419" s="109">
        <f t="shared" ref="D4419" si="946">SUM(D4420:D4430)</f>
        <v>0</v>
      </c>
    </row>
    <row r="4420" spans="1:4" s="94" customFormat="1" ht="40.5" x14ac:dyDescent="0.2">
      <c r="A4420" s="112">
        <v>412200</v>
      </c>
      <c r="B4420" s="113" t="s">
        <v>214</v>
      </c>
      <c r="C4420" s="114">
        <v>43000</v>
      </c>
      <c r="D4420" s="122">
        <v>0</v>
      </c>
    </row>
    <row r="4421" spans="1:4" s="94" customFormat="1" x14ac:dyDescent="0.2">
      <c r="A4421" s="112">
        <v>412300</v>
      </c>
      <c r="B4421" s="113" t="s">
        <v>92</v>
      </c>
      <c r="C4421" s="114">
        <v>15000</v>
      </c>
      <c r="D4421" s="122">
        <v>0</v>
      </c>
    </row>
    <row r="4422" spans="1:4" s="94" customFormat="1" x14ac:dyDescent="0.2">
      <c r="A4422" s="112">
        <v>412500</v>
      </c>
      <c r="B4422" s="113" t="s">
        <v>94</v>
      </c>
      <c r="C4422" s="114">
        <v>15000</v>
      </c>
      <c r="D4422" s="122">
        <v>0</v>
      </c>
    </row>
    <row r="4423" spans="1:4" s="94" customFormat="1" x14ac:dyDescent="0.2">
      <c r="A4423" s="112">
        <v>412600</v>
      </c>
      <c r="B4423" s="113" t="s">
        <v>215</v>
      </c>
      <c r="C4423" s="114">
        <v>42000</v>
      </c>
      <c r="D4423" s="122">
        <v>0</v>
      </c>
    </row>
    <row r="4424" spans="1:4" s="94" customFormat="1" x14ac:dyDescent="0.2">
      <c r="A4424" s="112">
        <v>412700</v>
      </c>
      <c r="B4424" s="113" t="s">
        <v>202</v>
      </c>
      <c r="C4424" s="114">
        <v>20000</v>
      </c>
      <c r="D4424" s="122">
        <v>0</v>
      </c>
    </row>
    <row r="4425" spans="1:4" s="94" customFormat="1" x14ac:dyDescent="0.2">
      <c r="A4425" s="112">
        <v>412900</v>
      </c>
      <c r="B4425" s="117" t="s">
        <v>530</v>
      </c>
      <c r="C4425" s="114">
        <v>400</v>
      </c>
      <c r="D4425" s="122">
        <v>0</v>
      </c>
    </row>
    <row r="4426" spans="1:4" s="94" customFormat="1" x14ac:dyDescent="0.2">
      <c r="A4426" s="112">
        <v>412900</v>
      </c>
      <c r="B4426" s="117" t="s">
        <v>295</v>
      </c>
      <c r="C4426" s="114">
        <v>200000</v>
      </c>
      <c r="D4426" s="122">
        <v>0</v>
      </c>
    </row>
    <row r="4427" spans="1:4" s="94" customFormat="1" x14ac:dyDescent="0.2">
      <c r="A4427" s="112">
        <v>412900</v>
      </c>
      <c r="B4427" s="117" t="s">
        <v>313</v>
      </c>
      <c r="C4427" s="114">
        <v>3999.9999999999995</v>
      </c>
      <c r="D4427" s="122">
        <v>0</v>
      </c>
    </row>
    <row r="4428" spans="1:4" s="94" customFormat="1" x14ac:dyDescent="0.2">
      <c r="A4428" s="112">
        <v>412900</v>
      </c>
      <c r="B4428" s="117" t="s">
        <v>314</v>
      </c>
      <c r="C4428" s="114">
        <v>3000</v>
      </c>
      <c r="D4428" s="122">
        <v>0</v>
      </c>
    </row>
    <row r="4429" spans="1:4" s="94" customFormat="1" x14ac:dyDescent="0.2">
      <c r="A4429" s="112">
        <v>412900</v>
      </c>
      <c r="B4429" s="117" t="s">
        <v>315</v>
      </c>
      <c r="C4429" s="114">
        <v>4000</v>
      </c>
      <c r="D4429" s="122">
        <v>0</v>
      </c>
    </row>
    <row r="4430" spans="1:4" s="94" customFormat="1" x14ac:dyDescent="0.2">
      <c r="A4430" s="112">
        <v>412900</v>
      </c>
      <c r="B4430" s="117" t="s">
        <v>297</v>
      </c>
      <c r="C4430" s="114">
        <v>1000000</v>
      </c>
      <c r="D4430" s="122">
        <v>0</v>
      </c>
    </row>
    <row r="4431" spans="1:4" s="119" customFormat="1" ht="40.5" x14ac:dyDescent="0.2">
      <c r="A4431" s="110">
        <v>418000</v>
      </c>
      <c r="B4431" s="115" t="s">
        <v>209</v>
      </c>
      <c r="C4431" s="109">
        <f t="shared" ref="C4431" si="947">C4432</f>
        <v>2300</v>
      </c>
      <c r="D4431" s="109">
        <f t="shared" ref="D4431" si="948">D4432</f>
        <v>0</v>
      </c>
    </row>
    <row r="4432" spans="1:4" s="94" customFormat="1" x14ac:dyDescent="0.2">
      <c r="A4432" s="112">
        <v>418400</v>
      </c>
      <c r="B4432" s="118" t="s">
        <v>447</v>
      </c>
      <c r="C4432" s="114">
        <v>2300</v>
      </c>
      <c r="D4432" s="122">
        <v>0</v>
      </c>
    </row>
    <row r="4433" spans="1:4" s="94" customFormat="1" x14ac:dyDescent="0.2">
      <c r="A4433" s="110">
        <v>480000</v>
      </c>
      <c r="B4433" s="115" t="s">
        <v>147</v>
      </c>
      <c r="C4433" s="109">
        <f>C4434+0</f>
        <v>3368400</v>
      </c>
      <c r="D4433" s="109">
        <f>D4434+0</f>
        <v>0</v>
      </c>
    </row>
    <row r="4434" spans="1:4" s="94" customFormat="1" x14ac:dyDescent="0.2">
      <c r="A4434" s="110">
        <v>488000</v>
      </c>
      <c r="B4434" s="115" t="s">
        <v>103</v>
      </c>
      <c r="C4434" s="109">
        <f t="shared" ref="C4434" si="949">SUM(C4435:C4437)</f>
        <v>3368400</v>
      </c>
      <c r="D4434" s="109">
        <f t="shared" ref="D4434" si="950">SUM(D4435:D4437)</f>
        <v>0</v>
      </c>
    </row>
    <row r="4435" spans="1:4" s="118" customFormat="1" ht="40.5" x14ac:dyDescent="0.2">
      <c r="A4435" s="112">
        <v>488100</v>
      </c>
      <c r="B4435" s="118" t="s">
        <v>435</v>
      </c>
      <c r="C4435" s="114">
        <v>1038400</v>
      </c>
      <c r="D4435" s="122">
        <v>0</v>
      </c>
    </row>
    <row r="4436" spans="1:4" s="118" customFormat="1" x14ac:dyDescent="0.2">
      <c r="A4436" s="112">
        <v>488100</v>
      </c>
      <c r="B4436" s="118" t="s">
        <v>448</v>
      </c>
      <c r="C4436" s="114">
        <v>2100000</v>
      </c>
      <c r="D4436" s="122">
        <v>0</v>
      </c>
    </row>
    <row r="4437" spans="1:4" s="118" customFormat="1" x14ac:dyDescent="0.2">
      <c r="A4437" s="112">
        <v>488100</v>
      </c>
      <c r="B4437" s="118" t="s">
        <v>449</v>
      </c>
      <c r="C4437" s="114">
        <v>230000</v>
      </c>
      <c r="D4437" s="122">
        <v>0</v>
      </c>
    </row>
    <row r="4438" spans="1:4" s="94" customFormat="1" x14ac:dyDescent="0.2">
      <c r="A4438" s="110">
        <v>510000</v>
      </c>
      <c r="B4438" s="115" t="s">
        <v>151</v>
      </c>
      <c r="C4438" s="109">
        <f>C4439+C4441</f>
        <v>10500</v>
      </c>
      <c r="D4438" s="109">
        <f>D4439+D4441</f>
        <v>0</v>
      </c>
    </row>
    <row r="4439" spans="1:4" s="94" customFormat="1" x14ac:dyDescent="0.2">
      <c r="A4439" s="110">
        <v>511000</v>
      </c>
      <c r="B4439" s="115" t="s">
        <v>152</v>
      </c>
      <c r="C4439" s="109">
        <f>SUM(C4440:C4440)</f>
        <v>5000</v>
      </c>
      <c r="D4439" s="109">
        <f>SUM(D4440:D4440)</f>
        <v>0</v>
      </c>
    </row>
    <row r="4440" spans="1:4" s="94" customFormat="1" x14ac:dyDescent="0.2">
      <c r="A4440" s="112">
        <v>511300</v>
      </c>
      <c r="B4440" s="113" t="s">
        <v>155</v>
      </c>
      <c r="C4440" s="114">
        <v>5000</v>
      </c>
      <c r="D4440" s="122">
        <v>0</v>
      </c>
    </row>
    <row r="4441" spans="1:4" s="119" customFormat="1" x14ac:dyDescent="0.2">
      <c r="A4441" s="110">
        <v>516000</v>
      </c>
      <c r="B4441" s="115" t="s">
        <v>162</v>
      </c>
      <c r="C4441" s="109">
        <f t="shared" ref="C4441:D4441" si="951">C4442</f>
        <v>5500</v>
      </c>
      <c r="D4441" s="109">
        <f t="shared" si="951"/>
        <v>0</v>
      </c>
    </row>
    <row r="4442" spans="1:4" s="94" customFormat="1" x14ac:dyDescent="0.2">
      <c r="A4442" s="112">
        <v>516100</v>
      </c>
      <c r="B4442" s="113" t="s">
        <v>162</v>
      </c>
      <c r="C4442" s="114">
        <v>5500</v>
      </c>
      <c r="D4442" s="122">
        <v>0</v>
      </c>
    </row>
    <row r="4443" spans="1:4" s="119" customFormat="1" x14ac:dyDescent="0.2">
      <c r="A4443" s="110">
        <v>630000</v>
      </c>
      <c r="B4443" s="115" t="s">
        <v>190</v>
      </c>
      <c r="C4443" s="109">
        <f>C4446+C4444</f>
        <v>9000</v>
      </c>
      <c r="D4443" s="109">
        <f>D4446+D4444</f>
        <v>0</v>
      </c>
    </row>
    <row r="4444" spans="1:4" s="119" customFormat="1" x14ac:dyDescent="0.2">
      <c r="A4444" s="110">
        <v>631000</v>
      </c>
      <c r="B4444" s="115" t="s">
        <v>125</v>
      </c>
      <c r="C4444" s="109">
        <f>0+C4445</f>
        <v>3999.9999999999995</v>
      </c>
      <c r="D4444" s="109">
        <f>0+D4445</f>
        <v>0</v>
      </c>
    </row>
    <row r="4445" spans="1:4" s="94" customFormat="1" x14ac:dyDescent="0.2">
      <c r="A4445" s="120">
        <v>631300</v>
      </c>
      <c r="B4445" s="113" t="s">
        <v>194</v>
      </c>
      <c r="C4445" s="114">
        <v>3999.9999999999995</v>
      </c>
      <c r="D4445" s="122">
        <v>0</v>
      </c>
    </row>
    <row r="4446" spans="1:4" s="119" customFormat="1" x14ac:dyDescent="0.2">
      <c r="A4446" s="110">
        <v>638000</v>
      </c>
      <c r="B4446" s="115" t="s">
        <v>126</v>
      </c>
      <c r="C4446" s="109">
        <f t="shared" ref="C4446:D4446" si="952">C4447</f>
        <v>5000</v>
      </c>
      <c r="D4446" s="109">
        <f t="shared" si="952"/>
        <v>0</v>
      </c>
    </row>
    <row r="4447" spans="1:4" s="94" customFormat="1" x14ac:dyDescent="0.2">
      <c r="A4447" s="112">
        <v>638100</v>
      </c>
      <c r="B4447" s="113" t="s">
        <v>195</v>
      </c>
      <c r="C4447" s="114">
        <v>5000</v>
      </c>
      <c r="D4447" s="122">
        <v>0</v>
      </c>
    </row>
    <row r="4448" spans="1:4" s="94" customFormat="1" x14ac:dyDescent="0.2">
      <c r="A4448" s="153"/>
      <c r="B4448" s="147" t="s">
        <v>229</v>
      </c>
      <c r="C4448" s="151">
        <f>C4413+C4433+C4438+C4443+0</f>
        <v>7206000</v>
      </c>
      <c r="D4448" s="151">
        <f>D4413+D4433+D4438+D4443+0</f>
        <v>0</v>
      </c>
    </row>
    <row r="4449" spans="1:4" s="94" customFormat="1" x14ac:dyDescent="0.2">
      <c r="A4449" s="130"/>
      <c r="B4449" s="108"/>
      <c r="C4449" s="131"/>
      <c r="D4449" s="131"/>
    </row>
    <row r="4450" spans="1:4" s="94" customFormat="1" x14ac:dyDescent="0.2">
      <c r="A4450" s="107"/>
      <c r="B4450" s="108"/>
      <c r="C4450" s="114"/>
      <c r="D4450" s="114"/>
    </row>
    <row r="4451" spans="1:4" s="94" customFormat="1" x14ac:dyDescent="0.2">
      <c r="A4451" s="112" t="s">
        <v>713</v>
      </c>
      <c r="B4451" s="115"/>
      <c r="C4451" s="114"/>
      <c r="D4451" s="114"/>
    </row>
    <row r="4452" spans="1:4" s="94" customFormat="1" x14ac:dyDescent="0.2">
      <c r="A4452" s="112" t="s">
        <v>252</v>
      </c>
      <c r="B4452" s="115"/>
      <c r="C4452" s="114"/>
      <c r="D4452" s="114"/>
    </row>
    <row r="4453" spans="1:4" s="94" customFormat="1" x14ac:dyDescent="0.2">
      <c r="A4453" s="112" t="s">
        <v>383</v>
      </c>
      <c r="B4453" s="115"/>
      <c r="C4453" s="114"/>
      <c r="D4453" s="114"/>
    </row>
    <row r="4454" spans="1:4" s="94" customFormat="1" x14ac:dyDescent="0.2">
      <c r="A4454" s="112" t="s">
        <v>529</v>
      </c>
      <c r="B4454" s="115"/>
      <c r="C4454" s="114"/>
      <c r="D4454" s="114"/>
    </row>
    <row r="4455" spans="1:4" s="94" customFormat="1" x14ac:dyDescent="0.2">
      <c r="A4455" s="112"/>
      <c r="B4455" s="143"/>
      <c r="C4455" s="131"/>
      <c r="D4455" s="131"/>
    </row>
    <row r="4456" spans="1:4" s="94" customFormat="1" x14ac:dyDescent="0.2">
      <c r="A4456" s="110">
        <v>410000</v>
      </c>
      <c r="B4456" s="111" t="s">
        <v>87</v>
      </c>
      <c r="C4456" s="109">
        <f>C4457+C4462+0</f>
        <v>1391300</v>
      </c>
      <c r="D4456" s="109">
        <f>D4457+D4462+0</f>
        <v>0</v>
      </c>
    </row>
    <row r="4457" spans="1:4" s="94" customFormat="1" x14ac:dyDescent="0.2">
      <c r="A4457" s="110">
        <v>411000</v>
      </c>
      <c r="B4457" s="111" t="s">
        <v>200</v>
      </c>
      <c r="C4457" s="109">
        <f t="shared" ref="C4457" si="953">SUM(C4458:C4461)</f>
        <v>1275000</v>
      </c>
      <c r="D4457" s="109">
        <f t="shared" ref="D4457" si="954">SUM(D4458:D4461)</f>
        <v>0</v>
      </c>
    </row>
    <row r="4458" spans="1:4" s="94" customFormat="1" x14ac:dyDescent="0.2">
      <c r="A4458" s="112">
        <v>411100</v>
      </c>
      <c r="B4458" s="113" t="s">
        <v>88</v>
      </c>
      <c r="C4458" s="114">
        <v>1210000</v>
      </c>
      <c r="D4458" s="122">
        <v>0</v>
      </c>
    </row>
    <row r="4459" spans="1:4" s="94" customFormat="1" ht="40.5" x14ac:dyDescent="0.2">
      <c r="A4459" s="112">
        <v>411200</v>
      </c>
      <c r="B4459" s="113" t="s">
        <v>213</v>
      </c>
      <c r="C4459" s="114">
        <v>35000</v>
      </c>
      <c r="D4459" s="122">
        <v>0</v>
      </c>
    </row>
    <row r="4460" spans="1:4" s="94" customFormat="1" ht="40.5" x14ac:dyDescent="0.2">
      <c r="A4460" s="112">
        <v>411300</v>
      </c>
      <c r="B4460" s="113" t="s">
        <v>89</v>
      </c>
      <c r="C4460" s="114">
        <v>20000</v>
      </c>
      <c r="D4460" s="122">
        <v>0</v>
      </c>
    </row>
    <row r="4461" spans="1:4" s="94" customFormat="1" x14ac:dyDescent="0.2">
      <c r="A4461" s="112">
        <v>411400</v>
      </c>
      <c r="B4461" s="113" t="s">
        <v>90</v>
      </c>
      <c r="C4461" s="114">
        <v>10000</v>
      </c>
      <c r="D4461" s="122">
        <v>0</v>
      </c>
    </row>
    <row r="4462" spans="1:4" s="94" customFormat="1" x14ac:dyDescent="0.2">
      <c r="A4462" s="110">
        <v>412000</v>
      </c>
      <c r="B4462" s="115" t="s">
        <v>205</v>
      </c>
      <c r="C4462" s="109">
        <f>SUM(C4463:C4472)</f>
        <v>116300</v>
      </c>
      <c r="D4462" s="109">
        <f>SUM(D4463:D4472)</f>
        <v>0</v>
      </c>
    </row>
    <row r="4463" spans="1:4" s="94" customFormat="1" ht="40.5" x14ac:dyDescent="0.2">
      <c r="A4463" s="112">
        <v>412200</v>
      </c>
      <c r="B4463" s="113" t="s">
        <v>214</v>
      </c>
      <c r="C4463" s="114">
        <v>12000</v>
      </c>
      <c r="D4463" s="122">
        <v>0</v>
      </c>
    </row>
    <row r="4464" spans="1:4" s="94" customFormat="1" x14ac:dyDescent="0.2">
      <c r="A4464" s="112">
        <v>412300</v>
      </c>
      <c r="B4464" s="113" t="s">
        <v>92</v>
      </c>
      <c r="C4464" s="114">
        <v>4500</v>
      </c>
      <c r="D4464" s="122">
        <v>0</v>
      </c>
    </row>
    <row r="4465" spans="1:4" s="94" customFormat="1" x14ac:dyDescent="0.2">
      <c r="A4465" s="112">
        <v>412500</v>
      </c>
      <c r="B4465" s="113" t="s">
        <v>94</v>
      </c>
      <c r="C4465" s="114">
        <v>21000</v>
      </c>
      <c r="D4465" s="122">
        <v>0</v>
      </c>
    </row>
    <row r="4466" spans="1:4" s="94" customFormat="1" x14ac:dyDescent="0.2">
      <c r="A4466" s="112">
        <v>412600</v>
      </c>
      <c r="B4466" s="113" t="s">
        <v>215</v>
      </c>
      <c r="C4466" s="114">
        <v>57600</v>
      </c>
      <c r="D4466" s="122">
        <v>0</v>
      </c>
    </row>
    <row r="4467" spans="1:4" s="94" customFormat="1" x14ac:dyDescent="0.2">
      <c r="A4467" s="112">
        <v>412700</v>
      </c>
      <c r="B4467" s="113" t="s">
        <v>202</v>
      </c>
      <c r="C4467" s="114">
        <v>7500</v>
      </c>
      <c r="D4467" s="122">
        <v>0</v>
      </c>
    </row>
    <row r="4468" spans="1:4" s="94" customFormat="1" x14ac:dyDescent="0.2">
      <c r="A4468" s="112">
        <v>412900</v>
      </c>
      <c r="B4468" s="117" t="s">
        <v>530</v>
      </c>
      <c r="C4468" s="114">
        <v>499.99999999999994</v>
      </c>
      <c r="D4468" s="122">
        <v>0</v>
      </c>
    </row>
    <row r="4469" spans="1:4" s="94" customFormat="1" x14ac:dyDescent="0.2">
      <c r="A4469" s="112">
        <v>412900</v>
      </c>
      <c r="B4469" s="117" t="s">
        <v>295</v>
      </c>
      <c r="C4469" s="114">
        <v>8000</v>
      </c>
      <c r="D4469" s="122">
        <v>0</v>
      </c>
    </row>
    <row r="4470" spans="1:4" s="94" customFormat="1" x14ac:dyDescent="0.2">
      <c r="A4470" s="112">
        <v>412900</v>
      </c>
      <c r="B4470" s="117" t="s">
        <v>313</v>
      </c>
      <c r="C4470" s="114">
        <v>500</v>
      </c>
      <c r="D4470" s="122">
        <v>0</v>
      </c>
    </row>
    <row r="4471" spans="1:4" s="94" customFormat="1" x14ac:dyDescent="0.2">
      <c r="A4471" s="112">
        <v>412900</v>
      </c>
      <c r="B4471" s="117" t="s">
        <v>314</v>
      </c>
      <c r="C4471" s="114">
        <v>2500</v>
      </c>
      <c r="D4471" s="122">
        <v>0</v>
      </c>
    </row>
    <row r="4472" spans="1:4" s="94" customFormat="1" x14ac:dyDescent="0.2">
      <c r="A4472" s="112">
        <v>412900</v>
      </c>
      <c r="B4472" s="117" t="s">
        <v>315</v>
      </c>
      <c r="C4472" s="114">
        <v>2200</v>
      </c>
      <c r="D4472" s="122">
        <v>0</v>
      </c>
    </row>
    <row r="4473" spans="1:4" s="94" customFormat="1" x14ac:dyDescent="0.2">
      <c r="A4473" s="110">
        <v>510000</v>
      </c>
      <c r="B4473" s="115" t="s">
        <v>151</v>
      </c>
      <c r="C4473" s="109">
        <f>C4474+C4476</f>
        <v>9000</v>
      </c>
      <c r="D4473" s="109">
        <f>D4474+D4476</f>
        <v>0</v>
      </c>
    </row>
    <row r="4474" spans="1:4" s="94" customFormat="1" x14ac:dyDescent="0.2">
      <c r="A4474" s="110">
        <v>511000</v>
      </c>
      <c r="B4474" s="115" t="s">
        <v>152</v>
      </c>
      <c r="C4474" s="109">
        <f>SUM(C4475:C4475)</f>
        <v>5000</v>
      </c>
      <c r="D4474" s="109">
        <f>SUM(D4475:D4475)</f>
        <v>0</v>
      </c>
    </row>
    <row r="4475" spans="1:4" s="94" customFormat="1" x14ac:dyDescent="0.2">
      <c r="A4475" s="112">
        <v>511300</v>
      </c>
      <c r="B4475" s="113" t="s">
        <v>155</v>
      </c>
      <c r="C4475" s="114">
        <v>5000</v>
      </c>
      <c r="D4475" s="122">
        <v>0</v>
      </c>
    </row>
    <row r="4476" spans="1:4" s="119" customFormat="1" x14ac:dyDescent="0.2">
      <c r="A4476" s="110">
        <v>516000</v>
      </c>
      <c r="B4476" s="115" t="s">
        <v>162</v>
      </c>
      <c r="C4476" s="109">
        <f t="shared" ref="C4476:D4476" si="955">C4477</f>
        <v>4000</v>
      </c>
      <c r="D4476" s="109">
        <f t="shared" si="955"/>
        <v>0</v>
      </c>
    </row>
    <row r="4477" spans="1:4" s="94" customFormat="1" x14ac:dyDescent="0.2">
      <c r="A4477" s="112">
        <v>516100</v>
      </c>
      <c r="B4477" s="113" t="s">
        <v>162</v>
      </c>
      <c r="C4477" s="114">
        <v>4000</v>
      </c>
      <c r="D4477" s="122">
        <v>0</v>
      </c>
    </row>
    <row r="4478" spans="1:4" s="119" customFormat="1" x14ac:dyDescent="0.2">
      <c r="A4478" s="110">
        <v>630000</v>
      </c>
      <c r="B4478" s="115" t="s">
        <v>190</v>
      </c>
      <c r="C4478" s="109">
        <f>0+C4479</f>
        <v>6000</v>
      </c>
      <c r="D4478" s="109">
        <f>0+D4479</f>
        <v>0</v>
      </c>
    </row>
    <row r="4479" spans="1:4" s="119" customFormat="1" x14ac:dyDescent="0.2">
      <c r="A4479" s="110">
        <v>638000</v>
      </c>
      <c r="B4479" s="115" t="s">
        <v>126</v>
      </c>
      <c r="C4479" s="109">
        <f t="shared" ref="C4479:D4479" si="956">C4480</f>
        <v>6000</v>
      </c>
      <c r="D4479" s="109">
        <f t="shared" si="956"/>
        <v>0</v>
      </c>
    </row>
    <row r="4480" spans="1:4" s="94" customFormat="1" x14ac:dyDescent="0.2">
      <c r="A4480" s="112">
        <v>638100</v>
      </c>
      <c r="B4480" s="113" t="s">
        <v>195</v>
      </c>
      <c r="C4480" s="114">
        <v>6000</v>
      </c>
      <c r="D4480" s="122">
        <v>0</v>
      </c>
    </row>
    <row r="4481" spans="1:4" s="94" customFormat="1" x14ac:dyDescent="0.2">
      <c r="A4481" s="153"/>
      <c r="B4481" s="147" t="s">
        <v>229</v>
      </c>
      <c r="C4481" s="151">
        <f>C4456+C4473+C4478</f>
        <v>1406300</v>
      </c>
      <c r="D4481" s="151">
        <f>D4456+D4473+D4478</f>
        <v>0</v>
      </c>
    </row>
    <row r="4482" spans="1:4" s="94" customFormat="1" x14ac:dyDescent="0.2">
      <c r="A4482" s="130"/>
      <c r="B4482" s="108"/>
      <c r="C4482" s="131"/>
      <c r="D4482" s="131"/>
    </row>
    <row r="4483" spans="1:4" s="94" customFormat="1" x14ac:dyDescent="0.2">
      <c r="A4483" s="107"/>
      <c r="B4483" s="108"/>
      <c r="C4483" s="114"/>
      <c r="D4483" s="114"/>
    </row>
    <row r="4484" spans="1:4" s="94" customFormat="1" x14ac:dyDescent="0.2">
      <c r="A4484" s="112" t="s">
        <v>714</v>
      </c>
      <c r="B4484" s="115"/>
      <c r="C4484" s="114"/>
      <c r="D4484" s="114"/>
    </row>
    <row r="4485" spans="1:4" s="94" customFormat="1" x14ac:dyDescent="0.2">
      <c r="A4485" s="112" t="s">
        <v>253</v>
      </c>
      <c r="B4485" s="115"/>
      <c r="C4485" s="114"/>
      <c r="D4485" s="114"/>
    </row>
    <row r="4486" spans="1:4" s="94" customFormat="1" x14ac:dyDescent="0.2">
      <c r="A4486" s="112" t="s">
        <v>384</v>
      </c>
      <c r="B4486" s="115"/>
      <c r="C4486" s="114"/>
      <c r="D4486" s="114"/>
    </row>
    <row r="4487" spans="1:4" s="94" customFormat="1" x14ac:dyDescent="0.2">
      <c r="A4487" s="112" t="s">
        <v>529</v>
      </c>
      <c r="B4487" s="115"/>
      <c r="C4487" s="114"/>
      <c r="D4487" s="114"/>
    </row>
    <row r="4488" spans="1:4" s="94" customFormat="1" x14ac:dyDescent="0.2">
      <c r="A4488" s="112"/>
      <c r="B4488" s="143"/>
      <c r="C4488" s="131"/>
      <c r="D4488" s="131"/>
    </row>
    <row r="4489" spans="1:4" s="94" customFormat="1" x14ac:dyDescent="0.2">
      <c r="A4489" s="110">
        <v>410000</v>
      </c>
      <c r="B4489" s="111" t="s">
        <v>87</v>
      </c>
      <c r="C4489" s="109">
        <f>C4490+C4495+C4513+C4519+C4535+C4510+C4508</f>
        <v>290469100</v>
      </c>
      <c r="D4489" s="109">
        <f>D4490+D4495+D4513+D4519+D4535+D4510+D4508</f>
        <v>0</v>
      </c>
    </row>
    <row r="4490" spans="1:4" s="94" customFormat="1" x14ac:dyDescent="0.2">
      <c r="A4490" s="110">
        <v>411000</v>
      </c>
      <c r="B4490" s="111" t="s">
        <v>200</v>
      </c>
      <c r="C4490" s="109">
        <f t="shared" ref="C4490" si="957">SUM(C4491:C4494)</f>
        <v>3673000</v>
      </c>
      <c r="D4490" s="109">
        <f t="shared" ref="D4490" si="958">SUM(D4491:D4494)</f>
        <v>0</v>
      </c>
    </row>
    <row r="4491" spans="1:4" s="94" customFormat="1" x14ac:dyDescent="0.2">
      <c r="A4491" s="112">
        <v>411100</v>
      </c>
      <c r="B4491" s="113" t="s">
        <v>88</v>
      </c>
      <c r="C4491" s="114">
        <v>3308000</v>
      </c>
      <c r="D4491" s="122">
        <v>0</v>
      </c>
    </row>
    <row r="4492" spans="1:4" s="94" customFormat="1" ht="40.5" x14ac:dyDescent="0.2">
      <c r="A4492" s="112">
        <v>411200</v>
      </c>
      <c r="B4492" s="113" t="s">
        <v>213</v>
      </c>
      <c r="C4492" s="114">
        <v>155000</v>
      </c>
      <c r="D4492" s="122">
        <v>0</v>
      </c>
    </row>
    <row r="4493" spans="1:4" s="94" customFormat="1" ht="40.5" x14ac:dyDescent="0.2">
      <c r="A4493" s="112">
        <v>411300</v>
      </c>
      <c r="B4493" s="113" t="s">
        <v>89</v>
      </c>
      <c r="C4493" s="114">
        <v>150000</v>
      </c>
      <c r="D4493" s="122">
        <v>0</v>
      </c>
    </row>
    <row r="4494" spans="1:4" s="94" customFormat="1" x14ac:dyDescent="0.2">
      <c r="A4494" s="112">
        <v>411400</v>
      </c>
      <c r="B4494" s="113" t="s">
        <v>90</v>
      </c>
      <c r="C4494" s="114">
        <v>60000</v>
      </c>
      <c r="D4494" s="122">
        <v>0</v>
      </c>
    </row>
    <row r="4495" spans="1:4" s="94" customFormat="1" x14ac:dyDescent="0.2">
      <c r="A4495" s="110">
        <v>412000</v>
      </c>
      <c r="B4495" s="115" t="s">
        <v>205</v>
      </c>
      <c r="C4495" s="109">
        <f t="shared" ref="C4495" si="959">SUM(C4496:C4507)</f>
        <v>2512600</v>
      </c>
      <c r="D4495" s="109">
        <f t="shared" ref="D4495" si="960">SUM(D4496:D4507)</f>
        <v>0</v>
      </c>
    </row>
    <row r="4496" spans="1:4" s="94" customFormat="1" x14ac:dyDescent="0.2">
      <c r="A4496" s="112">
        <v>412100</v>
      </c>
      <c r="B4496" s="113" t="s">
        <v>91</v>
      </c>
      <c r="C4496" s="114">
        <v>15000</v>
      </c>
      <c r="D4496" s="122">
        <v>0</v>
      </c>
    </row>
    <row r="4497" spans="1:4" s="94" customFormat="1" ht="40.5" x14ac:dyDescent="0.2">
      <c r="A4497" s="112">
        <v>412200</v>
      </c>
      <c r="B4497" s="113" t="s">
        <v>214</v>
      </c>
      <c r="C4497" s="114">
        <v>72000</v>
      </c>
      <c r="D4497" s="122">
        <v>0</v>
      </c>
    </row>
    <row r="4498" spans="1:4" s="94" customFormat="1" x14ac:dyDescent="0.2">
      <c r="A4498" s="112">
        <v>412300</v>
      </c>
      <c r="B4498" s="113" t="s">
        <v>92</v>
      </c>
      <c r="C4498" s="114">
        <v>40000</v>
      </c>
      <c r="D4498" s="122">
        <v>0</v>
      </c>
    </row>
    <row r="4499" spans="1:4" s="94" customFormat="1" x14ac:dyDescent="0.2">
      <c r="A4499" s="112">
        <v>412500</v>
      </c>
      <c r="B4499" s="113" t="s">
        <v>94</v>
      </c>
      <c r="C4499" s="114">
        <v>37000</v>
      </c>
      <c r="D4499" s="122">
        <v>0</v>
      </c>
    </row>
    <row r="4500" spans="1:4" s="94" customFormat="1" x14ac:dyDescent="0.2">
      <c r="A4500" s="112">
        <v>412600</v>
      </c>
      <c r="B4500" s="113" t="s">
        <v>215</v>
      </c>
      <c r="C4500" s="114">
        <v>125000</v>
      </c>
      <c r="D4500" s="122">
        <v>0</v>
      </c>
    </row>
    <row r="4501" spans="1:4" s="94" customFormat="1" x14ac:dyDescent="0.2">
      <c r="A4501" s="112">
        <v>412700</v>
      </c>
      <c r="B4501" s="113" t="s">
        <v>202</v>
      </c>
      <c r="C4501" s="114">
        <v>1360000</v>
      </c>
      <c r="D4501" s="122">
        <v>0</v>
      </c>
    </row>
    <row r="4502" spans="1:4" s="94" customFormat="1" x14ac:dyDescent="0.2">
      <c r="A4502" s="112">
        <v>412900</v>
      </c>
      <c r="B4502" s="117" t="s">
        <v>530</v>
      </c>
      <c r="C4502" s="114">
        <v>600</v>
      </c>
      <c r="D4502" s="122">
        <v>0</v>
      </c>
    </row>
    <row r="4503" spans="1:4" s="94" customFormat="1" x14ac:dyDescent="0.2">
      <c r="A4503" s="112">
        <v>412900</v>
      </c>
      <c r="B4503" s="117" t="s">
        <v>295</v>
      </c>
      <c r="C4503" s="114">
        <v>500000</v>
      </c>
      <c r="D4503" s="122">
        <v>0</v>
      </c>
    </row>
    <row r="4504" spans="1:4" s="94" customFormat="1" x14ac:dyDescent="0.2">
      <c r="A4504" s="112">
        <v>412900</v>
      </c>
      <c r="B4504" s="117" t="s">
        <v>313</v>
      </c>
      <c r="C4504" s="114">
        <v>3999.9999999999995</v>
      </c>
      <c r="D4504" s="122">
        <v>0</v>
      </c>
    </row>
    <row r="4505" spans="1:4" s="94" customFormat="1" x14ac:dyDescent="0.2">
      <c r="A4505" s="112">
        <v>412900</v>
      </c>
      <c r="B4505" s="117" t="s">
        <v>314</v>
      </c>
      <c r="C4505" s="114">
        <v>3000</v>
      </c>
      <c r="D4505" s="122">
        <v>0</v>
      </c>
    </row>
    <row r="4506" spans="1:4" s="94" customFormat="1" x14ac:dyDescent="0.2">
      <c r="A4506" s="112">
        <v>412900</v>
      </c>
      <c r="B4506" s="113" t="s">
        <v>315</v>
      </c>
      <c r="C4506" s="114">
        <v>6000</v>
      </c>
      <c r="D4506" s="122">
        <v>0</v>
      </c>
    </row>
    <row r="4507" spans="1:4" s="94" customFormat="1" x14ac:dyDescent="0.2">
      <c r="A4507" s="112">
        <v>412900</v>
      </c>
      <c r="B4507" s="113" t="s">
        <v>297</v>
      </c>
      <c r="C4507" s="114">
        <v>350000</v>
      </c>
      <c r="D4507" s="122">
        <v>0</v>
      </c>
    </row>
    <row r="4508" spans="1:4" s="119" customFormat="1" x14ac:dyDescent="0.2">
      <c r="A4508" s="110">
        <v>413000</v>
      </c>
      <c r="B4508" s="115" t="s">
        <v>206</v>
      </c>
      <c r="C4508" s="109">
        <f t="shared" ref="C4508:D4508" si="961">C4509</f>
        <v>1999.9999999999998</v>
      </c>
      <c r="D4508" s="109">
        <f t="shared" si="961"/>
        <v>0</v>
      </c>
    </row>
    <row r="4509" spans="1:4" s="94" customFormat="1" x14ac:dyDescent="0.2">
      <c r="A4509" s="112">
        <v>413900</v>
      </c>
      <c r="B4509" s="214" t="s">
        <v>99</v>
      </c>
      <c r="C4509" s="114">
        <v>1999.9999999999998</v>
      </c>
      <c r="D4509" s="122">
        <v>0</v>
      </c>
    </row>
    <row r="4510" spans="1:4" s="119" customFormat="1" x14ac:dyDescent="0.2">
      <c r="A4510" s="110">
        <v>414000</v>
      </c>
      <c r="B4510" s="115" t="s">
        <v>104</v>
      </c>
      <c r="C4510" s="109">
        <f>SUM(C4511:C4512)</f>
        <v>360000</v>
      </c>
      <c r="D4510" s="109">
        <f>SUM(D4511:D4512)</f>
        <v>0</v>
      </c>
    </row>
    <row r="4511" spans="1:4" s="94" customFormat="1" x14ac:dyDescent="0.2">
      <c r="A4511" s="112">
        <v>414100</v>
      </c>
      <c r="B4511" s="113" t="s">
        <v>450</v>
      </c>
      <c r="C4511" s="114">
        <v>180000</v>
      </c>
      <c r="D4511" s="122">
        <v>0</v>
      </c>
    </row>
    <row r="4512" spans="1:4" s="94" customFormat="1" x14ac:dyDescent="0.2">
      <c r="A4512" s="112">
        <v>414100</v>
      </c>
      <c r="B4512" s="113" t="s">
        <v>451</v>
      </c>
      <c r="C4512" s="114">
        <v>180000</v>
      </c>
      <c r="D4512" s="122">
        <v>0</v>
      </c>
    </row>
    <row r="4513" spans="1:4" s="94" customFormat="1" x14ac:dyDescent="0.2">
      <c r="A4513" s="110">
        <v>415000</v>
      </c>
      <c r="B4513" s="144" t="s">
        <v>50</v>
      </c>
      <c r="C4513" s="109">
        <f>SUM(C4514:C4518)</f>
        <v>2761500</v>
      </c>
      <c r="D4513" s="109">
        <f>SUM(D4514:D4518)</f>
        <v>0</v>
      </c>
    </row>
    <row r="4514" spans="1:4" s="94" customFormat="1" ht="40.5" x14ac:dyDescent="0.2">
      <c r="A4514" s="112">
        <v>415200</v>
      </c>
      <c r="B4514" s="113" t="s">
        <v>515</v>
      </c>
      <c r="C4514" s="114">
        <v>500000</v>
      </c>
      <c r="D4514" s="122">
        <v>0</v>
      </c>
    </row>
    <row r="4515" spans="1:4" s="94" customFormat="1" x14ac:dyDescent="0.2">
      <c r="A4515" s="112">
        <v>415200</v>
      </c>
      <c r="B4515" s="113" t="s">
        <v>317</v>
      </c>
      <c r="C4515" s="114">
        <v>750000</v>
      </c>
      <c r="D4515" s="122">
        <v>0</v>
      </c>
    </row>
    <row r="4516" spans="1:4" s="94" customFormat="1" x14ac:dyDescent="0.2">
      <c r="A4516" s="112">
        <v>415200</v>
      </c>
      <c r="B4516" s="113" t="s">
        <v>265</v>
      </c>
      <c r="C4516" s="114">
        <v>850500</v>
      </c>
      <c r="D4516" s="122">
        <v>0</v>
      </c>
    </row>
    <row r="4517" spans="1:4" s="94" customFormat="1" x14ac:dyDescent="0.2">
      <c r="A4517" s="112">
        <v>415200</v>
      </c>
      <c r="B4517" s="113" t="s">
        <v>266</v>
      </c>
      <c r="C4517" s="114">
        <v>661000</v>
      </c>
      <c r="D4517" s="122">
        <v>0</v>
      </c>
    </row>
    <row r="4518" spans="1:4" s="94" customFormat="1" x14ac:dyDescent="0.2">
      <c r="A4518" s="112">
        <v>415200</v>
      </c>
      <c r="B4518" s="113" t="s">
        <v>290</v>
      </c>
      <c r="C4518" s="114">
        <v>0</v>
      </c>
      <c r="D4518" s="122">
        <v>0</v>
      </c>
    </row>
    <row r="4519" spans="1:4" s="94" customFormat="1" x14ac:dyDescent="0.2">
      <c r="A4519" s="110">
        <v>416000</v>
      </c>
      <c r="B4519" s="115" t="s">
        <v>207</v>
      </c>
      <c r="C4519" s="109">
        <f>SUM(C4520:C4534)</f>
        <v>281060000</v>
      </c>
      <c r="D4519" s="109">
        <f>SUM(D4520:D4534)</f>
        <v>0</v>
      </c>
    </row>
    <row r="4520" spans="1:4" s="94" customFormat="1" x14ac:dyDescent="0.2">
      <c r="A4520" s="112">
        <v>416100</v>
      </c>
      <c r="B4520" s="113" t="s">
        <v>516</v>
      </c>
      <c r="C4520" s="122">
        <v>81850000</v>
      </c>
      <c r="D4520" s="122">
        <v>0</v>
      </c>
    </row>
    <row r="4521" spans="1:4" s="94" customFormat="1" ht="40.5" x14ac:dyDescent="0.2">
      <c r="A4521" s="112">
        <v>416100</v>
      </c>
      <c r="B4521" s="113" t="s">
        <v>715</v>
      </c>
      <c r="C4521" s="122">
        <v>2650000</v>
      </c>
      <c r="D4521" s="122">
        <v>0</v>
      </c>
    </row>
    <row r="4522" spans="1:4" s="94" customFormat="1" x14ac:dyDescent="0.2">
      <c r="A4522" s="112">
        <v>416100</v>
      </c>
      <c r="B4522" s="113" t="s">
        <v>517</v>
      </c>
      <c r="C4522" s="122">
        <v>86000000</v>
      </c>
      <c r="D4522" s="122">
        <v>0</v>
      </c>
    </row>
    <row r="4523" spans="1:4" s="94" customFormat="1" x14ac:dyDescent="0.2">
      <c r="A4523" s="112">
        <v>416100</v>
      </c>
      <c r="B4523" s="113" t="s">
        <v>518</v>
      </c>
      <c r="C4523" s="122">
        <v>87500000</v>
      </c>
      <c r="D4523" s="122">
        <v>0</v>
      </c>
    </row>
    <row r="4524" spans="1:4" s="94" customFormat="1" x14ac:dyDescent="0.2">
      <c r="A4524" s="112">
        <v>416100</v>
      </c>
      <c r="B4524" s="113" t="s">
        <v>452</v>
      </c>
      <c r="C4524" s="122">
        <v>6350000</v>
      </c>
      <c r="D4524" s="122">
        <v>0</v>
      </c>
    </row>
    <row r="4525" spans="1:4" s="94" customFormat="1" ht="40.5" x14ac:dyDescent="0.2">
      <c r="A4525" s="112">
        <v>416100</v>
      </c>
      <c r="B4525" s="113" t="s">
        <v>519</v>
      </c>
      <c r="C4525" s="122">
        <v>2500000</v>
      </c>
      <c r="D4525" s="122">
        <v>0</v>
      </c>
    </row>
    <row r="4526" spans="1:4" s="94" customFormat="1" x14ac:dyDescent="0.2">
      <c r="A4526" s="112">
        <v>416100</v>
      </c>
      <c r="B4526" s="113" t="s">
        <v>716</v>
      </c>
      <c r="C4526" s="122">
        <v>610000</v>
      </c>
      <c r="D4526" s="122">
        <v>0</v>
      </c>
    </row>
    <row r="4527" spans="1:4" s="94" customFormat="1" ht="40.5" x14ac:dyDescent="0.2">
      <c r="A4527" s="112">
        <v>416100</v>
      </c>
      <c r="B4527" s="113" t="s">
        <v>717</v>
      </c>
      <c r="C4527" s="114">
        <v>350000</v>
      </c>
      <c r="D4527" s="122">
        <v>0</v>
      </c>
    </row>
    <row r="4528" spans="1:4" s="94" customFormat="1" ht="40.5" x14ac:dyDescent="0.2">
      <c r="A4528" s="112">
        <v>416100</v>
      </c>
      <c r="B4528" s="113" t="s">
        <v>453</v>
      </c>
      <c r="C4528" s="114">
        <v>250000</v>
      </c>
      <c r="D4528" s="122">
        <v>0</v>
      </c>
    </row>
    <row r="4529" spans="1:4" s="94" customFormat="1" x14ac:dyDescent="0.2">
      <c r="A4529" s="112">
        <v>416100</v>
      </c>
      <c r="B4529" s="113" t="s">
        <v>275</v>
      </c>
      <c r="C4529" s="114">
        <v>200000</v>
      </c>
      <c r="D4529" s="122">
        <v>0</v>
      </c>
    </row>
    <row r="4530" spans="1:4" s="94" customFormat="1" x14ac:dyDescent="0.2">
      <c r="A4530" s="112">
        <v>416100</v>
      </c>
      <c r="B4530" s="113" t="s">
        <v>454</v>
      </c>
      <c r="C4530" s="114">
        <v>0</v>
      </c>
      <c r="D4530" s="122">
        <v>0</v>
      </c>
    </row>
    <row r="4531" spans="1:4" s="94" customFormat="1" x14ac:dyDescent="0.2">
      <c r="A4531" s="112">
        <v>416100</v>
      </c>
      <c r="B4531" s="113" t="s">
        <v>455</v>
      </c>
      <c r="C4531" s="114">
        <v>0</v>
      </c>
      <c r="D4531" s="122">
        <v>0</v>
      </c>
    </row>
    <row r="4532" spans="1:4" s="94" customFormat="1" ht="40.5" x14ac:dyDescent="0.2">
      <c r="A4532" s="112">
        <v>416100</v>
      </c>
      <c r="B4532" s="113" t="s">
        <v>520</v>
      </c>
      <c r="C4532" s="114">
        <v>0</v>
      </c>
      <c r="D4532" s="122">
        <v>0</v>
      </c>
    </row>
    <row r="4533" spans="1:4" s="94" customFormat="1" x14ac:dyDescent="0.2">
      <c r="A4533" s="112">
        <v>416100</v>
      </c>
      <c r="B4533" s="113" t="s">
        <v>456</v>
      </c>
      <c r="C4533" s="114">
        <v>12300000</v>
      </c>
      <c r="D4533" s="122">
        <v>0</v>
      </c>
    </row>
    <row r="4534" spans="1:4" s="94" customFormat="1" ht="40.5" x14ac:dyDescent="0.2">
      <c r="A4534" s="112">
        <v>416300</v>
      </c>
      <c r="B4534" s="113" t="s">
        <v>718</v>
      </c>
      <c r="C4534" s="114">
        <v>500000</v>
      </c>
      <c r="D4534" s="122">
        <v>0</v>
      </c>
    </row>
    <row r="4535" spans="1:4" s="119" customFormat="1" x14ac:dyDescent="0.2">
      <c r="A4535" s="110">
        <v>419000</v>
      </c>
      <c r="B4535" s="144" t="s">
        <v>210</v>
      </c>
      <c r="C4535" s="109">
        <f t="shared" ref="C4535:D4535" si="962">C4536</f>
        <v>100000</v>
      </c>
      <c r="D4535" s="109">
        <f t="shared" si="962"/>
        <v>0</v>
      </c>
    </row>
    <row r="4536" spans="1:4" s="94" customFormat="1" x14ac:dyDescent="0.2">
      <c r="A4536" s="112">
        <v>419100</v>
      </c>
      <c r="B4536" s="113" t="s">
        <v>210</v>
      </c>
      <c r="C4536" s="114">
        <v>100000</v>
      </c>
      <c r="D4536" s="122">
        <v>0</v>
      </c>
    </row>
    <row r="4537" spans="1:4" s="94" customFormat="1" x14ac:dyDescent="0.2">
      <c r="A4537" s="110">
        <v>480000</v>
      </c>
      <c r="B4537" s="115" t="s">
        <v>147</v>
      </c>
      <c r="C4537" s="109">
        <f>C4538+C4543</f>
        <v>35590000</v>
      </c>
      <c r="D4537" s="109">
        <f>D4538+D4543</f>
        <v>0</v>
      </c>
    </row>
    <row r="4538" spans="1:4" s="94" customFormat="1" x14ac:dyDescent="0.2">
      <c r="A4538" s="110">
        <v>487000</v>
      </c>
      <c r="B4538" s="115" t="s">
        <v>199</v>
      </c>
      <c r="C4538" s="109">
        <f>SUM(C4539:C4542)</f>
        <v>29050000</v>
      </c>
      <c r="D4538" s="109">
        <f>SUM(D4539:D4542)</f>
        <v>0</v>
      </c>
    </row>
    <row r="4539" spans="1:4" s="94" customFormat="1" ht="40.5" x14ac:dyDescent="0.2">
      <c r="A4539" s="120">
        <v>487400</v>
      </c>
      <c r="B4539" s="113" t="s">
        <v>719</v>
      </c>
      <c r="C4539" s="114">
        <v>10000000</v>
      </c>
      <c r="D4539" s="122">
        <v>0</v>
      </c>
    </row>
    <row r="4540" spans="1:4" s="94" customFormat="1" ht="40.5" x14ac:dyDescent="0.2">
      <c r="A4540" s="120">
        <v>487400</v>
      </c>
      <c r="B4540" s="113" t="s">
        <v>720</v>
      </c>
      <c r="C4540" s="114">
        <v>5000000</v>
      </c>
      <c r="D4540" s="122">
        <v>0</v>
      </c>
    </row>
    <row r="4541" spans="1:4" s="94" customFormat="1" x14ac:dyDescent="0.2">
      <c r="A4541" s="120">
        <v>487400</v>
      </c>
      <c r="B4541" s="113" t="s">
        <v>457</v>
      </c>
      <c r="C4541" s="114">
        <v>50000</v>
      </c>
      <c r="D4541" s="122">
        <v>0</v>
      </c>
    </row>
    <row r="4542" spans="1:4" s="94" customFormat="1" ht="40.5" x14ac:dyDescent="0.2">
      <c r="A4542" s="120">
        <v>487400</v>
      </c>
      <c r="B4542" s="113" t="s">
        <v>721</v>
      </c>
      <c r="C4542" s="114">
        <v>14000000</v>
      </c>
      <c r="D4542" s="122">
        <v>0</v>
      </c>
    </row>
    <row r="4543" spans="1:4" s="94" customFormat="1" x14ac:dyDescent="0.2">
      <c r="A4543" s="110">
        <v>488000</v>
      </c>
      <c r="B4543" s="115" t="s">
        <v>103</v>
      </c>
      <c r="C4543" s="109">
        <f>SUM(C4544:C4547)</f>
        <v>6540000</v>
      </c>
      <c r="D4543" s="109">
        <f>SUM(D4544:D4547)</f>
        <v>0</v>
      </c>
    </row>
    <row r="4544" spans="1:4" s="94" customFormat="1" x14ac:dyDescent="0.2">
      <c r="A4544" s="120">
        <v>488100</v>
      </c>
      <c r="B4544" s="113" t="s">
        <v>457</v>
      </c>
      <c r="C4544" s="114">
        <v>6000000</v>
      </c>
      <c r="D4544" s="122">
        <v>0</v>
      </c>
    </row>
    <row r="4545" spans="1:4" s="94" customFormat="1" x14ac:dyDescent="0.2">
      <c r="A4545" s="112">
        <v>488100</v>
      </c>
      <c r="B4545" s="113" t="s">
        <v>458</v>
      </c>
      <c r="C4545" s="114">
        <v>140000</v>
      </c>
      <c r="D4545" s="122">
        <v>0</v>
      </c>
    </row>
    <row r="4546" spans="1:4" s="94" customFormat="1" x14ac:dyDescent="0.2">
      <c r="A4546" s="112">
        <v>488100</v>
      </c>
      <c r="B4546" s="113" t="s">
        <v>722</v>
      </c>
      <c r="C4546" s="114">
        <v>400000</v>
      </c>
      <c r="D4546" s="122">
        <v>0</v>
      </c>
    </row>
    <row r="4547" spans="1:4" s="94" customFormat="1" x14ac:dyDescent="0.2">
      <c r="A4547" s="112">
        <v>488100</v>
      </c>
      <c r="B4547" s="113" t="s">
        <v>103</v>
      </c>
      <c r="C4547" s="114">
        <v>0</v>
      </c>
      <c r="D4547" s="122">
        <v>0</v>
      </c>
    </row>
    <row r="4548" spans="1:4" s="94" customFormat="1" x14ac:dyDescent="0.2">
      <c r="A4548" s="110">
        <v>510000</v>
      </c>
      <c r="B4548" s="115" t="s">
        <v>151</v>
      </c>
      <c r="C4548" s="109">
        <f t="shared" ref="C4548" si="963">C4549+C4555+C4553</f>
        <v>61500</v>
      </c>
      <c r="D4548" s="109">
        <f t="shared" ref="D4548" si="964">D4549+D4555+D4553</f>
        <v>0</v>
      </c>
    </row>
    <row r="4549" spans="1:4" s="94" customFormat="1" x14ac:dyDescent="0.2">
      <c r="A4549" s="110">
        <v>511000</v>
      </c>
      <c r="B4549" s="115" t="s">
        <v>152</v>
      </c>
      <c r="C4549" s="109">
        <f t="shared" ref="C4549" si="965">SUM(C4550:C4552)</f>
        <v>55000</v>
      </c>
      <c r="D4549" s="109">
        <f t="shared" ref="D4549" si="966">SUM(D4550:D4552)</f>
        <v>0</v>
      </c>
    </row>
    <row r="4550" spans="1:4" s="94" customFormat="1" x14ac:dyDescent="0.2">
      <c r="A4550" s="120">
        <v>511100</v>
      </c>
      <c r="B4550" s="113" t="s">
        <v>153</v>
      </c>
      <c r="C4550" s="114">
        <v>0</v>
      </c>
      <c r="D4550" s="122">
        <v>0</v>
      </c>
    </row>
    <row r="4551" spans="1:4" s="94" customFormat="1" x14ac:dyDescent="0.2">
      <c r="A4551" s="112">
        <v>511300</v>
      </c>
      <c r="B4551" s="113" t="s">
        <v>155</v>
      </c>
      <c r="C4551" s="114">
        <v>5000</v>
      </c>
      <c r="D4551" s="122">
        <v>0</v>
      </c>
    </row>
    <row r="4552" spans="1:4" s="94" customFormat="1" x14ac:dyDescent="0.2">
      <c r="A4552" s="112">
        <v>511700</v>
      </c>
      <c r="B4552" s="113" t="s">
        <v>158</v>
      </c>
      <c r="C4552" s="114">
        <v>50000</v>
      </c>
      <c r="D4552" s="122">
        <v>0</v>
      </c>
    </row>
    <row r="4553" spans="1:4" s="119" customFormat="1" x14ac:dyDescent="0.2">
      <c r="A4553" s="110">
        <v>513000</v>
      </c>
      <c r="B4553" s="115" t="s">
        <v>160</v>
      </c>
      <c r="C4553" s="109">
        <f t="shared" ref="C4553:D4553" si="967">C4554</f>
        <v>0</v>
      </c>
      <c r="D4553" s="109">
        <f t="shared" si="967"/>
        <v>0</v>
      </c>
    </row>
    <row r="4554" spans="1:4" s="94" customFormat="1" x14ac:dyDescent="0.2">
      <c r="A4554" s="120">
        <v>513700</v>
      </c>
      <c r="B4554" s="113" t="s">
        <v>161</v>
      </c>
      <c r="C4554" s="114">
        <v>0</v>
      </c>
      <c r="D4554" s="122">
        <v>0</v>
      </c>
    </row>
    <row r="4555" spans="1:4" s="94" customFormat="1" x14ac:dyDescent="0.2">
      <c r="A4555" s="110">
        <v>516000</v>
      </c>
      <c r="B4555" s="115" t="s">
        <v>162</v>
      </c>
      <c r="C4555" s="109">
        <f t="shared" ref="C4555:D4555" si="968">SUM(C4556)</f>
        <v>6500</v>
      </c>
      <c r="D4555" s="109">
        <f t="shared" si="968"/>
        <v>0</v>
      </c>
    </row>
    <row r="4556" spans="1:4" s="94" customFormat="1" x14ac:dyDescent="0.2">
      <c r="A4556" s="112">
        <v>516100</v>
      </c>
      <c r="B4556" s="113" t="s">
        <v>162</v>
      </c>
      <c r="C4556" s="114">
        <v>6500</v>
      </c>
      <c r="D4556" s="122">
        <v>0</v>
      </c>
    </row>
    <row r="4557" spans="1:4" s="119" customFormat="1" x14ac:dyDescent="0.2">
      <c r="A4557" s="110">
        <v>630000</v>
      </c>
      <c r="B4557" s="115" t="s">
        <v>190</v>
      </c>
      <c r="C4557" s="109">
        <f t="shared" ref="C4557" si="969">C4558+C4561</f>
        <v>15800000</v>
      </c>
      <c r="D4557" s="109">
        <f t="shared" ref="D4557" si="970">D4558+D4561</f>
        <v>0</v>
      </c>
    </row>
    <row r="4558" spans="1:4" s="119" customFormat="1" x14ac:dyDescent="0.2">
      <c r="A4558" s="110">
        <v>631000</v>
      </c>
      <c r="B4558" s="115" t="s">
        <v>125</v>
      </c>
      <c r="C4558" s="109">
        <f>C4560+C4559</f>
        <v>15700000</v>
      </c>
      <c r="D4558" s="109">
        <f t="shared" ref="D4558" si="971">D4560+D4559</f>
        <v>0</v>
      </c>
    </row>
    <row r="4559" spans="1:4" s="94" customFormat="1" ht="60.75" x14ac:dyDescent="0.2">
      <c r="A4559" s="120">
        <v>631900</v>
      </c>
      <c r="B4559" s="113" t="s">
        <v>723</v>
      </c>
      <c r="C4559" s="114">
        <v>0</v>
      </c>
      <c r="D4559" s="122">
        <v>0</v>
      </c>
    </row>
    <row r="4560" spans="1:4" s="94" customFormat="1" ht="40.5" x14ac:dyDescent="0.2">
      <c r="A4560" s="112">
        <v>631900</v>
      </c>
      <c r="B4560" s="113" t="s">
        <v>724</v>
      </c>
      <c r="C4560" s="114">
        <v>15700000</v>
      </c>
      <c r="D4560" s="122">
        <v>0</v>
      </c>
    </row>
    <row r="4561" spans="1:4" s="119" customFormat="1" x14ac:dyDescent="0.2">
      <c r="A4561" s="110">
        <v>638000</v>
      </c>
      <c r="B4561" s="115" t="s">
        <v>126</v>
      </c>
      <c r="C4561" s="109">
        <f t="shared" ref="C4561:D4561" si="972">C4562</f>
        <v>100000</v>
      </c>
      <c r="D4561" s="109">
        <f t="shared" si="972"/>
        <v>0</v>
      </c>
    </row>
    <row r="4562" spans="1:4" s="94" customFormat="1" x14ac:dyDescent="0.2">
      <c r="A4562" s="112">
        <v>638100</v>
      </c>
      <c r="B4562" s="113" t="s">
        <v>195</v>
      </c>
      <c r="C4562" s="114">
        <v>100000</v>
      </c>
      <c r="D4562" s="122">
        <v>0</v>
      </c>
    </row>
    <row r="4563" spans="1:4" s="94" customFormat="1" x14ac:dyDescent="0.2">
      <c r="A4563" s="153"/>
      <c r="B4563" s="147" t="s">
        <v>229</v>
      </c>
      <c r="C4563" s="151">
        <f>C4489+C4537+C4548+C4557</f>
        <v>341920600</v>
      </c>
      <c r="D4563" s="151">
        <f>D4489+D4537+D4548+D4557</f>
        <v>0</v>
      </c>
    </row>
    <row r="4564" spans="1:4" s="94" customFormat="1" x14ac:dyDescent="0.2">
      <c r="A4564" s="112"/>
      <c r="B4564" s="113"/>
      <c r="C4564" s="114"/>
      <c r="D4564" s="114"/>
    </row>
    <row r="4565" spans="1:4" s="94" customFormat="1" x14ac:dyDescent="0.2">
      <c r="A4565" s="107"/>
      <c r="B4565" s="108"/>
      <c r="C4565" s="114"/>
      <c r="D4565" s="114"/>
    </row>
    <row r="4566" spans="1:4" s="94" customFormat="1" x14ac:dyDescent="0.2">
      <c r="A4566" s="140" t="s">
        <v>725</v>
      </c>
      <c r="B4566" s="108"/>
      <c r="C4566" s="114"/>
      <c r="D4566" s="114"/>
    </row>
    <row r="4567" spans="1:4" s="94" customFormat="1" x14ac:dyDescent="0.2">
      <c r="A4567" s="140" t="s">
        <v>253</v>
      </c>
      <c r="B4567" s="108"/>
      <c r="C4567" s="114"/>
      <c r="D4567" s="114"/>
    </row>
    <row r="4568" spans="1:4" s="94" customFormat="1" x14ac:dyDescent="0.2">
      <c r="A4568" s="140" t="s">
        <v>387</v>
      </c>
      <c r="B4568" s="108"/>
      <c r="C4568" s="114"/>
      <c r="D4568" s="114"/>
    </row>
    <row r="4569" spans="1:4" s="94" customFormat="1" x14ac:dyDescent="0.2">
      <c r="A4569" s="140" t="s">
        <v>554</v>
      </c>
      <c r="B4569" s="108"/>
      <c r="C4569" s="114"/>
      <c r="D4569" s="114"/>
    </row>
    <row r="4570" spans="1:4" s="94" customFormat="1" x14ac:dyDescent="0.2">
      <c r="A4570" s="107"/>
      <c r="B4570" s="108"/>
      <c r="C4570" s="114"/>
      <c r="D4570" s="114"/>
    </row>
    <row r="4571" spans="1:4" s="94" customFormat="1" x14ac:dyDescent="0.2">
      <c r="A4571" s="110">
        <v>410000</v>
      </c>
      <c r="B4571" s="115" t="s">
        <v>87</v>
      </c>
      <c r="C4571" s="109">
        <f>C4572+C4577+C4591+C4593+0+0</f>
        <v>1570079200</v>
      </c>
      <c r="D4571" s="109">
        <f>D4572+D4577+D4591+D4593+0+0</f>
        <v>0</v>
      </c>
    </row>
    <row r="4572" spans="1:4" s="94" customFormat="1" x14ac:dyDescent="0.2">
      <c r="A4572" s="110">
        <v>411000</v>
      </c>
      <c r="B4572" s="111" t="s">
        <v>200</v>
      </c>
      <c r="C4572" s="109">
        <f t="shared" ref="C4572" si="973">SUM(C4573:C4576)</f>
        <v>17924600</v>
      </c>
      <c r="D4572" s="109">
        <f t="shared" ref="D4572" si="974">SUM(D4573:D4576)</f>
        <v>0</v>
      </c>
    </row>
    <row r="4573" spans="1:4" s="94" customFormat="1" x14ac:dyDescent="0.2">
      <c r="A4573" s="112">
        <v>411100</v>
      </c>
      <c r="B4573" s="113" t="s">
        <v>88</v>
      </c>
      <c r="C4573" s="114">
        <v>16732000</v>
      </c>
      <c r="D4573" s="122">
        <v>0</v>
      </c>
    </row>
    <row r="4574" spans="1:4" s="94" customFormat="1" ht="40.5" x14ac:dyDescent="0.2">
      <c r="A4574" s="112">
        <v>411200</v>
      </c>
      <c r="B4574" s="113" t="s">
        <v>213</v>
      </c>
      <c r="C4574" s="114">
        <v>430000</v>
      </c>
      <c r="D4574" s="122">
        <v>0</v>
      </c>
    </row>
    <row r="4575" spans="1:4" s="94" customFormat="1" ht="40.5" x14ac:dyDescent="0.2">
      <c r="A4575" s="112">
        <v>411300</v>
      </c>
      <c r="B4575" s="113" t="s">
        <v>89</v>
      </c>
      <c r="C4575" s="114">
        <v>547600</v>
      </c>
      <c r="D4575" s="122">
        <v>0</v>
      </c>
    </row>
    <row r="4576" spans="1:4" s="94" customFormat="1" x14ac:dyDescent="0.2">
      <c r="A4576" s="112">
        <v>411400</v>
      </c>
      <c r="B4576" s="113" t="s">
        <v>90</v>
      </c>
      <c r="C4576" s="114">
        <v>215000</v>
      </c>
      <c r="D4576" s="122">
        <v>0</v>
      </c>
    </row>
    <row r="4577" spans="1:4" s="94" customFormat="1" x14ac:dyDescent="0.2">
      <c r="A4577" s="110">
        <v>412000</v>
      </c>
      <c r="B4577" s="115" t="s">
        <v>205</v>
      </c>
      <c r="C4577" s="109">
        <f>SUM(C4578:C4590)</f>
        <v>6854600</v>
      </c>
      <c r="D4577" s="109">
        <f>SUM(D4578:D4590)</f>
        <v>0</v>
      </c>
    </row>
    <row r="4578" spans="1:4" s="94" customFormat="1" x14ac:dyDescent="0.2">
      <c r="A4578" s="112">
        <v>412100</v>
      </c>
      <c r="B4578" s="113" t="s">
        <v>91</v>
      </c>
      <c r="C4578" s="114">
        <v>38200</v>
      </c>
      <c r="D4578" s="122">
        <v>0</v>
      </c>
    </row>
    <row r="4579" spans="1:4" s="94" customFormat="1" ht="40.5" x14ac:dyDescent="0.2">
      <c r="A4579" s="112">
        <v>412200</v>
      </c>
      <c r="B4579" s="113" t="s">
        <v>214</v>
      </c>
      <c r="C4579" s="114">
        <v>1400000</v>
      </c>
      <c r="D4579" s="122">
        <v>0</v>
      </c>
    </row>
    <row r="4580" spans="1:4" s="94" customFormat="1" x14ac:dyDescent="0.2">
      <c r="A4580" s="112">
        <v>412300</v>
      </c>
      <c r="B4580" s="113" t="s">
        <v>92</v>
      </c>
      <c r="C4580" s="114">
        <v>170000</v>
      </c>
      <c r="D4580" s="122">
        <v>0</v>
      </c>
    </row>
    <row r="4581" spans="1:4" s="94" customFormat="1" x14ac:dyDescent="0.2">
      <c r="A4581" s="112">
        <v>412400</v>
      </c>
      <c r="B4581" s="113" t="s">
        <v>93</v>
      </c>
      <c r="C4581" s="114">
        <v>100</v>
      </c>
      <c r="D4581" s="122">
        <v>0</v>
      </c>
    </row>
    <row r="4582" spans="1:4" s="94" customFormat="1" x14ac:dyDescent="0.2">
      <c r="A4582" s="112">
        <v>412500</v>
      </c>
      <c r="B4582" s="113" t="s">
        <v>94</v>
      </c>
      <c r="C4582" s="114">
        <v>115000</v>
      </c>
      <c r="D4582" s="122">
        <v>0</v>
      </c>
    </row>
    <row r="4583" spans="1:4" s="94" customFormat="1" x14ac:dyDescent="0.2">
      <c r="A4583" s="112">
        <v>412600</v>
      </c>
      <c r="B4583" s="113" t="s">
        <v>215</v>
      </c>
      <c r="C4583" s="114">
        <v>85000</v>
      </c>
      <c r="D4583" s="122">
        <v>0</v>
      </c>
    </row>
    <row r="4584" spans="1:4" s="94" customFormat="1" x14ac:dyDescent="0.2">
      <c r="A4584" s="112">
        <v>412700</v>
      </c>
      <c r="B4584" s="113" t="s">
        <v>202</v>
      </c>
      <c r="C4584" s="114">
        <v>4900000</v>
      </c>
      <c r="D4584" s="122">
        <v>0</v>
      </c>
    </row>
    <row r="4585" spans="1:4" s="94" customFormat="1" x14ac:dyDescent="0.2">
      <c r="A4585" s="112">
        <v>412900</v>
      </c>
      <c r="B4585" s="113" t="s">
        <v>530</v>
      </c>
      <c r="C4585" s="114">
        <v>2300</v>
      </c>
      <c r="D4585" s="122">
        <v>0</v>
      </c>
    </row>
    <row r="4586" spans="1:4" s="94" customFormat="1" x14ac:dyDescent="0.2">
      <c r="A4586" s="112">
        <v>412900</v>
      </c>
      <c r="B4586" s="113" t="s">
        <v>295</v>
      </c>
      <c r="C4586" s="114">
        <v>85000</v>
      </c>
      <c r="D4586" s="122">
        <v>0</v>
      </c>
    </row>
    <row r="4587" spans="1:4" s="94" customFormat="1" x14ac:dyDescent="0.2">
      <c r="A4587" s="112">
        <v>412900</v>
      </c>
      <c r="B4587" s="113" t="s">
        <v>313</v>
      </c>
      <c r="C4587" s="114">
        <v>3999.9999999999995</v>
      </c>
      <c r="D4587" s="122">
        <v>0</v>
      </c>
    </row>
    <row r="4588" spans="1:4" s="94" customFormat="1" x14ac:dyDescent="0.2">
      <c r="A4588" s="112">
        <v>412900</v>
      </c>
      <c r="B4588" s="117" t="s">
        <v>314</v>
      </c>
      <c r="C4588" s="114">
        <v>11300</v>
      </c>
      <c r="D4588" s="122">
        <v>0</v>
      </c>
    </row>
    <row r="4589" spans="1:4" s="94" customFormat="1" x14ac:dyDescent="0.2">
      <c r="A4589" s="112">
        <v>412900</v>
      </c>
      <c r="B4589" s="113" t="s">
        <v>315</v>
      </c>
      <c r="C4589" s="114">
        <v>33700</v>
      </c>
      <c r="D4589" s="122">
        <v>0</v>
      </c>
    </row>
    <row r="4590" spans="1:4" s="94" customFormat="1" x14ac:dyDescent="0.2">
      <c r="A4590" s="112">
        <v>412900</v>
      </c>
      <c r="B4590" s="113" t="s">
        <v>297</v>
      </c>
      <c r="C4590" s="114">
        <v>10000</v>
      </c>
      <c r="D4590" s="122">
        <v>0</v>
      </c>
    </row>
    <row r="4591" spans="1:4" s="94" customFormat="1" ht="40.5" x14ac:dyDescent="0.2">
      <c r="A4591" s="110">
        <v>417000</v>
      </c>
      <c r="B4591" s="115" t="s">
        <v>208</v>
      </c>
      <c r="C4591" s="109">
        <f t="shared" ref="C4591:D4591" si="975">C4592</f>
        <v>1545000000</v>
      </c>
      <c r="D4591" s="109">
        <f t="shared" si="975"/>
        <v>0</v>
      </c>
    </row>
    <row r="4592" spans="1:4" s="94" customFormat="1" x14ac:dyDescent="0.2">
      <c r="A4592" s="112">
        <v>417100</v>
      </c>
      <c r="B4592" s="113" t="s">
        <v>67</v>
      </c>
      <c r="C4592" s="114">
        <v>1545000000</v>
      </c>
      <c r="D4592" s="122">
        <v>0</v>
      </c>
    </row>
    <row r="4593" spans="1:4" s="119" customFormat="1" x14ac:dyDescent="0.2">
      <c r="A4593" s="110">
        <v>419000</v>
      </c>
      <c r="B4593" s="115" t="s">
        <v>210</v>
      </c>
      <c r="C4593" s="109">
        <f t="shared" ref="C4593:D4593" si="976">C4594</f>
        <v>300000</v>
      </c>
      <c r="D4593" s="109">
        <f t="shared" si="976"/>
        <v>0</v>
      </c>
    </row>
    <row r="4594" spans="1:4" s="94" customFormat="1" x14ac:dyDescent="0.2">
      <c r="A4594" s="112">
        <v>419100</v>
      </c>
      <c r="B4594" s="113" t="s">
        <v>210</v>
      </c>
      <c r="C4594" s="114">
        <v>300000</v>
      </c>
      <c r="D4594" s="122">
        <v>0</v>
      </c>
    </row>
    <row r="4595" spans="1:4" s="94" customFormat="1" x14ac:dyDescent="0.2">
      <c r="A4595" s="110">
        <v>510000</v>
      </c>
      <c r="B4595" s="115" t="s">
        <v>151</v>
      </c>
      <c r="C4595" s="109">
        <f>C4596+0+C4600</f>
        <v>217000</v>
      </c>
      <c r="D4595" s="109">
        <f>D4596+0+D4600</f>
        <v>0</v>
      </c>
    </row>
    <row r="4596" spans="1:4" s="94" customFormat="1" x14ac:dyDescent="0.2">
      <c r="A4596" s="110">
        <v>511000</v>
      </c>
      <c r="B4596" s="115" t="s">
        <v>152</v>
      </c>
      <c r="C4596" s="109">
        <f>SUM(C4597:C4599)</f>
        <v>190000</v>
      </c>
      <c r="D4596" s="109">
        <f>SUM(D4597:D4599)</f>
        <v>0</v>
      </c>
    </row>
    <row r="4597" spans="1:4" s="94" customFormat="1" ht="40.5" x14ac:dyDescent="0.2">
      <c r="A4597" s="120">
        <v>511200</v>
      </c>
      <c r="B4597" s="113" t="s">
        <v>154</v>
      </c>
      <c r="C4597" s="114">
        <v>40000</v>
      </c>
      <c r="D4597" s="122">
        <v>0</v>
      </c>
    </row>
    <row r="4598" spans="1:4" s="94" customFormat="1" x14ac:dyDescent="0.2">
      <c r="A4598" s="112">
        <v>511300</v>
      </c>
      <c r="B4598" s="113" t="s">
        <v>155</v>
      </c>
      <c r="C4598" s="114">
        <v>150000</v>
      </c>
      <c r="D4598" s="122">
        <v>0</v>
      </c>
    </row>
    <row r="4599" spans="1:4" s="94" customFormat="1" x14ac:dyDescent="0.2">
      <c r="A4599" s="112">
        <v>511700</v>
      </c>
      <c r="B4599" s="113" t="s">
        <v>158</v>
      </c>
      <c r="C4599" s="114">
        <v>0</v>
      </c>
      <c r="D4599" s="122">
        <v>0</v>
      </c>
    </row>
    <row r="4600" spans="1:4" s="94" customFormat="1" x14ac:dyDescent="0.2">
      <c r="A4600" s="110">
        <v>516000</v>
      </c>
      <c r="B4600" s="115" t="s">
        <v>162</v>
      </c>
      <c r="C4600" s="109">
        <f t="shared" ref="C4600:D4600" si="977">C4601</f>
        <v>27000</v>
      </c>
      <c r="D4600" s="109">
        <f t="shared" si="977"/>
        <v>0</v>
      </c>
    </row>
    <row r="4601" spans="1:4" s="94" customFormat="1" x14ac:dyDescent="0.2">
      <c r="A4601" s="112">
        <v>516100</v>
      </c>
      <c r="B4601" s="113" t="s">
        <v>162</v>
      </c>
      <c r="C4601" s="114">
        <v>27000</v>
      </c>
      <c r="D4601" s="122">
        <v>0</v>
      </c>
    </row>
    <row r="4602" spans="1:4" s="119" customFormat="1" x14ac:dyDescent="0.2">
      <c r="A4602" s="110">
        <v>630000</v>
      </c>
      <c r="B4602" s="115" t="s">
        <v>190</v>
      </c>
      <c r="C4602" s="109">
        <f>C4603+C4605</f>
        <v>425300</v>
      </c>
      <c r="D4602" s="109">
        <f>D4603+D4605</f>
        <v>0</v>
      </c>
    </row>
    <row r="4603" spans="1:4" s="119" customFormat="1" x14ac:dyDescent="0.2">
      <c r="A4603" s="110">
        <v>631000</v>
      </c>
      <c r="B4603" s="115" t="s">
        <v>125</v>
      </c>
      <c r="C4603" s="109">
        <f>C4604+0+0</f>
        <v>4000</v>
      </c>
      <c r="D4603" s="109">
        <f>D4604+0+0</f>
        <v>0</v>
      </c>
    </row>
    <row r="4604" spans="1:4" s="94" customFormat="1" x14ac:dyDescent="0.2">
      <c r="A4604" s="112">
        <v>631100</v>
      </c>
      <c r="B4604" s="113" t="s">
        <v>192</v>
      </c>
      <c r="C4604" s="114">
        <v>4000</v>
      </c>
      <c r="D4604" s="122">
        <v>0</v>
      </c>
    </row>
    <row r="4605" spans="1:4" s="119" customFormat="1" x14ac:dyDescent="0.2">
      <c r="A4605" s="110">
        <v>638000</v>
      </c>
      <c r="B4605" s="115" t="s">
        <v>126</v>
      </c>
      <c r="C4605" s="109">
        <f>C4606+0</f>
        <v>421300</v>
      </c>
      <c r="D4605" s="109">
        <f>D4606+0</f>
        <v>0</v>
      </c>
    </row>
    <row r="4606" spans="1:4" s="94" customFormat="1" x14ac:dyDescent="0.2">
      <c r="A4606" s="112">
        <v>638100</v>
      </c>
      <c r="B4606" s="113" t="s">
        <v>195</v>
      </c>
      <c r="C4606" s="114">
        <v>421300</v>
      </c>
      <c r="D4606" s="122">
        <v>0</v>
      </c>
    </row>
    <row r="4607" spans="1:4" s="94" customFormat="1" x14ac:dyDescent="0.2">
      <c r="A4607" s="153"/>
      <c r="B4607" s="147" t="s">
        <v>229</v>
      </c>
      <c r="C4607" s="151">
        <f>C4571+C4595+0+C4602+0</f>
        <v>1570721500</v>
      </c>
      <c r="D4607" s="151">
        <f>D4571+D4595+0+D4602+0</f>
        <v>0</v>
      </c>
    </row>
    <row r="4608" spans="1:4" s="94" customFormat="1" x14ac:dyDescent="0.2">
      <c r="A4608" s="110"/>
      <c r="B4608" s="115"/>
      <c r="C4608" s="114"/>
      <c r="D4608" s="114"/>
    </row>
    <row r="4609" spans="1:4" s="94" customFormat="1" x14ac:dyDescent="0.2">
      <c r="A4609" s="107"/>
      <c r="B4609" s="108"/>
      <c r="C4609" s="114"/>
      <c r="D4609" s="114"/>
    </row>
    <row r="4610" spans="1:4" s="94" customFormat="1" x14ac:dyDescent="0.2">
      <c r="A4610" s="112" t="s">
        <v>726</v>
      </c>
      <c r="B4610" s="115"/>
      <c r="C4610" s="114"/>
      <c r="D4610" s="114"/>
    </row>
    <row r="4611" spans="1:4" s="94" customFormat="1" x14ac:dyDescent="0.2">
      <c r="A4611" s="112" t="s">
        <v>254</v>
      </c>
      <c r="B4611" s="115"/>
      <c r="C4611" s="114"/>
      <c r="D4611" s="114"/>
    </row>
    <row r="4612" spans="1:4" s="94" customFormat="1" x14ac:dyDescent="0.2">
      <c r="A4612" s="112" t="s">
        <v>385</v>
      </c>
      <c r="B4612" s="115"/>
      <c r="C4612" s="114"/>
      <c r="D4612" s="114"/>
    </row>
    <row r="4613" spans="1:4" s="94" customFormat="1" x14ac:dyDescent="0.2">
      <c r="A4613" s="112" t="s">
        <v>529</v>
      </c>
      <c r="B4613" s="115"/>
      <c r="C4613" s="114"/>
      <c r="D4613" s="114"/>
    </row>
    <row r="4614" spans="1:4" s="94" customFormat="1" x14ac:dyDescent="0.2">
      <c r="A4614" s="112"/>
      <c r="B4614" s="143"/>
      <c r="C4614" s="131"/>
      <c r="D4614" s="131"/>
    </row>
    <row r="4615" spans="1:4" s="94" customFormat="1" x14ac:dyDescent="0.2">
      <c r="A4615" s="110">
        <v>410000</v>
      </c>
      <c r="B4615" s="111" t="s">
        <v>87</v>
      </c>
      <c r="C4615" s="109">
        <f t="shared" ref="C4615" si="978">C4616+C4621+C4634+C4636</f>
        <v>4852500</v>
      </c>
      <c r="D4615" s="109">
        <f t="shared" ref="D4615" si="979">D4616+D4621+D4634+D4636</f>
        <v>0</v>
      </c>
    </row>
    <row r="4616" spans="1:4" s="94" customFormat="1" x14ac:dyDescent="0.2">
      <c r="A4616" s="110">
        <v>411000</v>
      </c>
      <c r="B4616" s="111" t="s">
        <v>200</v>
      </c>
      <c r="C4616" s="109">
        <f t="shared" ref="C4616" si="980">SUM(C4617:C4620)</f>
        <v>2447000</v>
      </c>
      <c r="D4616" s="109">
        <f t="shared" ref="D4616" si="981">SUM(D4617:D4620)</f>
        <v>0</v>
      </c>
    </row>
    <row r="4617" spans="1:4" s="94" customFormat="1" x14ac:dyDescent="0.2">
      <c r="A4617" s="112">
        <v>411100</v>
      </c>
      <c r="B4617" s="113" t="s">
        <v>88</v>
      </c>
      <c r="C4617" s="114">
        <v>2347000</v>
      </c>
      <c r="D4617" s="122">
        <v>0</v>
      </c>
    </row>
    <row r="4618" spans="1:4" s="94" customFormat="1" ht="40.5" x14ac:dyDescent="0.2">
      <c r="A4618" s="112">
        <v>411200</v>
      </c>
      <c r="B4618" s="113" t="s">
        <v>213</v>
      </c>
      <c r="C4618" s="114">
        <v>65000</v>
      </c>
      <c r="D4618" s="122">
        <v>0</v>
      </c>
    </row>
    <row r="4619" spans="1:4" s="94" customFormat="1" ht="40.5" x14ac:dyDescent="0.2">
      <c r="A4619" s="112">
        <v>411300</v>
      </c>
      <c r="B4619" s="113" t="s">
        <v>89</v>
      </c>
      <c r="C4619" s="114">
        <v>25000</v>
      </c>
      <c r="D4619" s="122">
        <v>0</v>
      </c>
    </row>
    <row r="4620" spans="1:4" s="94" customFormat="1" x14ac:dyDescent="0.2">
      <c r="A4620" s="112">
        <v>411400</v>
      </c>
      <c r="B4620" s="113" t="s">
        <v>90</v>
      </c>
      <c r="C4620" s="114">
        <v>10000</v>
      </c>
      <c r="D4620" s="122">
        <v>0</v>
      </c>
    </row>
    <row r="4621" spans="1:4" s="94" customFormat="1" x14ac:dyDescent="0.2">
      <c r="A4621" s="110">
        <v>412000</v>
      </c>
      <c r="B4621" s="115" t="s">
        <v>205</v>
      </c>
      <c r="C4621" s="109">
        <f t="shared" ref="C4621" si="982">SUM(C4622:C4633)</f>
        <v>2335500</v>
      </c>
      <c r="D4621" s="109">
        <f t="shared" ref="D4621" si="983">SUM(D4622:D4633)</f>
        <v>0</v>
      </c>
    </row>
    <row r="4622" spans="1:4" s="94" customFormat="1" x14ac:dyDescent="0.2">
      <c r="A4622" s="112">
        <v>412100</v>
      </c>
      <c r="B4622" s="113" t="s">
        <v>91</v>
      </c>
      <c r="C4622" s="114">
        <v>6000</v>
      </c>
      <c r="D4622" s="122">
        <v>0</v>
      </c>
    </row>
    <row r="4623" spans="1:4" s="94" customFormat="1" ht="40.5" x14ac:dyDescent="0.2">
      <c r="A4623" s="112">
        <v>412200</v>
      </c>
      <c r="B4623" s="113" t="s">
        <v>214</v>
      </c>
      <c r="C4623" s="114">
        <v>19000</v>
      </c>
      <c r="D4623" s="122">
        <v>0</v>
      </c>
    </row>
    <row r="4624" spans="1:4" s="94" customFormat="1" x14ac:dyDescent="0.2">
      <c r="A4624" s="112">
        <v>412300</v>
      </c>
      <c r="B4624" s="113" t="s">
        <v>92</v>
      </c>
      <c r="C4624" s="114">
        <v>17000</v>
      </c>
      <c r="D4624" s="122">
        <v>0</v>
      </c>
    </row>
    <row r="4625" spans="1:4" s="94" customFormat="1" x14ac:dyDescent="0.2">
      <c r="A4625" s="112">
        <v>412500</v>
      </c>
      <c r="B4625" s="113" t="s">
        <v>94</v>
      </c>
      <c r="C4625" s="114">
        <v>10000</v>
      </c>
      <c r="D4625" s="122">
        <v>0</v>
      </c>
    </row>
    <row r="4626" spans="1:4" s="94" customFormat="1" x14ac:dyDescent="0.2">
      <c r="A4626" s="112">
        <v>412600</v>
      </c>
      <c r="B4626" s="113" t="s">
        <v>215</v>
      </c>
      <c r="C4626" s="114">
        <v>60000</v>
      </c>
      <c r="D4626" s="122">
        <v>0</v>
      </c>
    </row>
    <row r="4627" spans="1:4" s="94" customFormat="1" x14ac:dyDescent="0.2">
      <c r="A4627" s="112">
        <v>412700</v>
      </c>
      <c r="B4627" s="113" t="s">
        <v>202</v>
      </c>
      <c r="C4627" s="114">
        <v>2200000</v>
      </c>
      <c r="D4627" s="122">
        <v>0</v>
      </c>
    </row>
    <row r="4628" spans="1:4" s="94" customFormat="1" x14ac:dyDescent="0.2">
      <c r="A4628" s="112">
        <v>412900</v>
      </c>
      <c r="B4628" s="113" t="s">
        <v>530</v>
      </c>
      <c r="C4628" s="114">
        <v>999.99999999999989</v>
      </c>
      <c r="D4628" s="122">
        <v>0</v>
      </c>
    </row>
    <row r="4629" spans="1:4" s="94" customFormat="1" x14ac:dyDescent="0.2">
      <c r="A4629" s="112">
        <v>412900</v>
      </c>
      <c r="B4629" s="113" t="s">
        <v>295</v>
      </c>
      <c r="C4629" s="114">
        <v>5000</v>
      </c>
      <c r="D4629" s="122">
        <v>0</v>
      </c>
    </row>
    <row r="4630" spans="1:4" s="94" customFormat="1" x14ac:dyDescent="0.2">
      <c r="A4630" s="112">
        <v>412900</v>
      </c>
      <c r="B4630" s="113" t="s">
        <v>313</v>
      </c>
      <c r="C4630" s="114">
        <v>3999.9999999999995</v>
      </c>
      <c r="D4630" s="122">
        <v>0</v>
      </c>
    </row>
    <row r="4631" spans="1:4" s="94" customFormat="1" x14ac:dyDescent="0.2">
      <c r="A4631" s="112">
        <v>412900</v>
      </c>
      <c r="B4631" s="117" t="s">
        <v>314</v>
      </c>
      <c r="C4631" s="114">
        <v>3500</v>
      </c>
      <c r="D4631" s="122">
        <v>0</v>
      </c>
    </row>
    <row r="4632" spans="1:4" s="94" customFormat="1" x14ac:dyDescent="0.2">
      <c r="A4632" s="112">
        <v>412900</v>
      </c>
      <c r="B4632" s="113" t="s">
        <v>315</v>
      </c>
      <c r="C4632" s="114">
        <v>5000</v>
      </c>
      <c r="D4632" s="122">
        <v>0</v>
      </c>
    </row>
    <row r="4633" spans="1:4" s="94" customFormat="1" x14ac:dyDescent="0.2">
      <c r="A4633" s="112">
        <v>412900</v>
      </c>
      <c r="B4633" s="113" t="s">
        <v>297</v>
      </c>
      <c r="C4633" s="114">
        <v>5000</v>
      </c>
      <c r="D4633" s="122">
        <v>0</v>
      </c>
    </row>
    <row r="4634" spans="1:4" s="119" customFormat="1" x14ac:dyDescent="0.2">
      <c r="A4634" s="110">
        <v>413000</v>
      </c>
      <c r="B4634" s="115" t="s">
        <v>206</v>
      </c>
      <c r="C4634" s="109">
        <f t="shared" ref="C4634:D4634" si="984">C4635</f>
        <v>40000</v>
      </c>
      <c r="D4634" s="109">
        <f t="shared" si="984"/>
        <v>0</v>
      </c>
    </row>
    <row r="4635" spans="1:4" s="94" customFormat="1" ht="40.5" x14ac:dyDescent="0.2">
      <c r="A4635" s="112">
        <v>413800</v>
      </c>
      <c r="B4635" s="113" t="s">
        <v>144</v>
      </c>
      <c r="C4635" s="114">
        <v>40000</v>
      </c>
      <c r="D4635" s="122">
        <v>0</v>
      </c>
    </row>
    <row r="4636" spans="1:4" s="119" customFormat="1" x14ac:dyDescent="0.2">
      <c r="A4636" s="110">
        <v>415000</v>
      </c>
      <c r="B4636" s="115" t="s">
        <v>50</v>
      </c>
      <c r="C4636" s="109">
        <f>C4637+0</f>
        <v>30000</v>
      </c>
      <c r="D4636" s="109">
        <f>D4637+0</f>
        <v>0</v>
      </c>
    </row>
    <row r="4637" spans="1:4" s="94" customFormat="1" x14ac:dyDescent="0.2">
      <c r="A4637" s="112">
        <v>415200</v>
      </c>
      <c r="B4637" s="113" t="s">
        <v>260</v>
      </c>
      <c r="C4637" s="114">
        <v>30000</v>
      </c>
      <c r="D4637" s="122">
        <v>0</v>
      </c>
    </row>
    <row r="4638" spans="1:4" s="119" customFormat="1" x14ac:dyDescent="0.2">
      <c r="A4638" s="110">
        <v>480000</v>
      </c>
      <c r="B4638" s="115" t="s">
        <v>147</v>
      </c>
      <c r="C4638" s="109">
        <f>C4639+0</f>
        <v>5300000</v>
      </c>
      <c r="D4638" s="109">
        <f>D4639+0</f>
        <v>0</v>
      </c>
    </row>
    <row r="4639" spans="1:4" s="150" customFormat="1" x14ac:dyDescent="0.2">
      <c r="A4639" s="110">
        <v>488000</v>
      </c>
      <c r="B4639" s="115" t="s">
        <v>103</v>
      </c>
      <c r="C4639" s="109">
        <f t="shared" ref="C4639:D4639" si="985">SUM(C4640:C4640)</f>
        <v>5300000</v>
      </c>
      <c r="D4639" s="109">
        <f t="shared" si="985"/>
        <v>0</v>
      </c>
    </row>
    <row r="4640" spans="1:4" s="94" customFormat="1" x14ac:dyDescent="0.2">
      <c r="A4640" s="112">
        <v>488100</v>
      </c>
      <c r="B4640" s="113" t="s">
        <v>727</v>
      </c>
      <c r="C4640" s="114">
        <v>5300000</v>
      </c>
      <c r="D4640" s="122">
        <v>0</v>
      </c>
    </row>
    <row r="4641" spans="1:4" s="94" customFormat="1" x14ac:dyDescent="0.2">
      <c r="A4641" s="110">
        <v>510000</v>
      </c>
      <c r="B4641" s="115" t="s">
        <v>151</v>
      </c>
      <c r="C4641" s="109">
        <f>C4642+C4644</f>
        <v>20000</v>
      </c>
      <c r="D4641" s="109">
        <f>D4642+D4644</f>
        <v>0</v>
      </c>
    </row>
    <row r="4642" spans="1:4" s="94" customFormat="1" x14ac:dyDescent="0.2">
      <c r="A4642" s="110">
        <v>511000</v>
      </c>
      <c r="B4642" s="115" t="s">
        <v>152</v>
      </c>
      <c r="C4642" s="109">
        <f>SUM(C4643:C4643)</f>
        <v>14000</v>
      </c>
      <c r="D4642" s="109">
        <f>SUM(D4643:D4643)</f>
        <v>0</v>
      </c>
    </row>
    <row r="4643" spans="1:4" s="94" customFormat="1" x14ac:dyDescent="0.2">
      <c r="A4643" s="112">
        <v>511300</v>
      </c>
      <c r="B4643" s="113" t="s">
        <v>155</v>
      </c>
      <c r="C4643" s="114">
        <v>14000</v>
      </c>
      <c r="D4643" s="122">
        <v>0</v>
      </c>
    </row>
    <row r="4644" spans="1:4" s="94" customFormat="1" x14ac:dyDescent="0.2">
      <c r="A4644" s="110">
        <v>516000</v>
      </c>
      <c r="B4644" s="115" t="s">
        <v>162</v>
      </c>
      <c r="C4644" s="109">
        <f t="shared" ref="C4644:D4644" si="986">C4645</f>
        <v>6000</v>
      </c>
      <c r="D4644" s="109">
        <f t="shared" si="986"/>
        <v>0</v>
      </c>
    </row>
    <row r="4645" spans="1:4" s="94" customFormat="1" x14ac:dyDescent="0.2">
      <c r="A4645" s="112">
        <v>516100</v>
      </c>
      <c r="B4645" s="113" t="s">
        <v>162</v>
      </c>
      <c r="C4645" s="114">
        <v>6000</v>
      </c>
      <c r="D4645" s="122">
        <v>0</v>
      </c>
    </row>
    <row r="4646" spans="1:4" s="119" customFormat="1" x14ac:dyDescent="0.2">
      <c r="A4646" s="110">
        <v>630000</v>
      </c>
      <c r="B4646" s="115" t="s">
        <v>190</v>
      </c>
      <c r="C4646" s="109">
        <f>C4647+C4649</f>
        <v>44500</v>
      </c>
      <c r="D4646" s="109">
        <f>D4647+D4649</f>
        <v>0</v>
      </c>
    </row>
    <row r="4647" spans="1:4" s="119" customFormat="1" x14ac:dyDescent="0.2">
      <c r="A4647" s="110">
        <v>631000</v>
      </c>
      <c r="B4647" s="115" t="s">
        <v>125</v>
      </c>
      <c r="C4647" s="109">
        <f>0+0+C4648</f>
        <v>2499.9999999999995</v>
      </c>
      <c r="D4647" s="109">
        <f>0+0+D4648</f>
        <v>0</v>
      </c>
    </row>
    <row r="4648" spans="1:4" s="94" customFormat="1" x14ac:dyDescent="0.2">
      <c r="A4648" s="120">
        <v>631300</v>
      </c>
      <c r="B4648" s="113" t="s">
        <v>194</v>
      </c>
      <c r="C4648" s="114">
        <v>2499.9999999999995</v>
      </c>
      <c r="D4648" s="122">
        <v>0</v>
      </c>
    </row>
    <row r="4649" spans="1:4" s="119" customFormat="1" x14ac:dyDescent="0.2">
      <c r="A4649" s="110">
        <v>638000</v>
      </c>
      <c r="B4649" s="115" t="s">
        <v>126</v>
      </c>
      <c r="C4649" s="109">
        <f t="shared" ref="C4649:D4649" si="987">C4650</f>
        <v>42000</v>
      </c>
      <c r="D4649" s="109">
        <f t="shared" si="987"/>
        <v>0</v>
      </c>
    </row>
    <row r="4650" spans="1:4" s="94" customFormat="1" x14ac:dyDescent="0.2">
      <c r="A4650" s="112">
        <v>638100</v>
      </c>
      <c r="B4650" s="113" t="s">
        <v>195</v>
      </c>
      <c r="C4650" s="114">
        <v>42000</v>
      </c>
      <c r="D4650" s="122">
        <v>0</v>
      </c>
    </row>
    <row r="4651" spans="1:4" s="94" customFormat="1" x14ac:dyDescent="0.2">
      <c r="A4651" s="153"/>
      <c r="B4651" s="147" t="s">
        <v>229</v>
      </c>
      <c r="C4651" s="151">
        <f>C4615+C4638+C4641+C4646</f>
        <v>10217000</v>
      </c>
      <c r="D4651" s="151">
        <f>D4615+D4638+D4641+D4646</f>
        <v>0</v>
      </c>
    </row>
    <row r="4652" spans="1:4" s="94" customFormat="1" x14ac:dyDescent="0.2">
      <c r="A4652" s="130"/>
      <c r="B4652" s="108"/>
      <c r="C4652" s="131"/>
      <c r="D4652" s="131"/>
    </row>
    <row r="4653" spans="1:4" s="94" customFormat="1" x14ac:dyDescent="0.2">
      <c r="A4653" s="107"/>
      <c r="B4653" s="108"/>
      <c r="C4653" s="114"/>
      <c r="D4653" s="114"/>
    </row>
    <row r="4654" spans="1:4" s="94" customFormat="1" x14ac:dyDescent="0.2">
      <c r="A4654" s="112" t="s">
        <v>728</v>
      </c>
      <c r="B4654" s="115"/>
      <c r="C4654" s="114"/>
      <c r="D4654" s="114"/>
    </row>
    <row r="4655" spans="1:4" s="94" customFormat="1" x14ac:dyDescent="0.2">
      <c r="A4655" s="112" t="s">
        <v>255</v>
      </c>
      <c r="B4655" s="115"/>
      <c r="C4655" s="114"/>
      <c r="D4655" s="114"/>
    </row>
    <row r="4656" spans="1:4" s="94" customFormat="1" x14ac:dyDescent="0.2">
      <c r="A4656" s="112" t="s">
        <v>396</v>
      </c>
      <c r="B4656" s="115"/>
      <c r="C4656" s="114"/>
      <c r="D4656" s="114"/>
    </row>
    <row r="4657" spans="1:4" s="94" customFormat="1" x14ac:dyDescent="0.2">
      <c r="A4657" s="112" t="s">
        <v>529</v>
      </c>
      <c r="B4657" s="115"/>
      <c r="C4657" s="114"/>
      <c r="D4657" s="114"/>
    </row>
    <row r="4658" spans="1:4" s="94" customFormat="1" x14ac:dyDescent="0.2">
      <c r="A4658" s="112"/>
      <c r="B4658" s="115"/>
      <c r="C4658" s="114"/>
      <c r="D4658" s="114"/>
    </row>
    <row r="4659" spans="1:4" s="119" customFormat="1" x14ac:dyDescent="0.2">
      <c r="A4659" s="110">
        <v>410000</v>
      </c>
      <c r="B4659" s="111" t="s">
        <v>87</v>
      </c>
      <c r="C4659" s="109">
        <f t="shared" ref="C4659" si="988">C4660+C4665+C4678</f>
        <v>5108200</v>
      </c>
      <c r="D4659" s="109">
        <f t="shared" ref="D4659" si="989">D4660+D4665+D4678</f>
        <v>33000</v>
      </c>
    </row>
    <row r="4660" spans="1:4" s="119" customFormat="1" x14ac:dyDescent="0.2">
      <c r="A4660" s="110">
        <v>411000</v>
      </c>
      <c r="B4660" s="111" t="s">
        <v>200</v>
      </c>
      <c r="C4660" s="109">
        <f t="shared" ref="C4660" si="990">SUM(C4661:C4664)</f>
        <v>4844300</v>
      </c>
      <c r="D4660" s="109">
        <f t="shared" ref="D4660" si="991">SUM(D4661:D4664)</f>
        <v>0</v>
      </c>
    </row>
    <row r="4661" spans="1:4" s="94" customFormat="1" x14ac:dyDescent="0.2">
      <c r="A4661" s="112">
        <v>411100</v>
      </c>
      <c r="B4661" s="113" t="s">
        <v>88</v>
      </c>
      <c r="C4661" s="114">
        <v>4233000</v>
      </c>
      <c r="D4661" s="122">
        <v>0</v>
      </c>
    </row>
    <row r="4662" spans="1:4" s="94" customFormat="1" ht="40.5" x14ac:dyDescent="0.2">
      <c r="A4662" s="112">
        <v>411200</v>
      </c>
      <c r="B4662" s="113" t="s">
        <v>213</v>
      </c>
      <c r="C4662" s="114">
        <v>480000</v>
      </c>
      <c r="D4662" s="122">
        <v>0</v>
      </c>
    </row>
    <row r="4663" spans="1:4" s="94" customFormat="1" ht="40.5" x14ac:dyDescent="0.2">
      <c r="A4663" s="112">
        <v>411300</v>
      </c>
      <c r="B4663" s="113" t="s">
        <v>89</v>
      </c>
      <c r="C4663" s="114">
        <v>72800</v>
      </c>
      <c r="D4663" s="122">
        <v>0</v>
      </c>
    </row>
    <row r="4664" spans="1:4" s="94" customFormat="1" x14ac:dyDescent="0.2">
      <c r="A4664" s="112">
        <v>411400</v>
      </c>
      <c r="B4664" s="113" t="s">
        <v>90</v>
      </c>
      <c r="C4664" s="114">
        <v>58500</v>
      </c>
      <c r="D4664" s="122">
        <v>0</v>
      </c>
    </row>
    <row r="4665" spans="1:4" s="119" customFormat="1" x14ac:dyDescent="0.2">
      <c r="A4665" s="110">
        <v>412000</v>
      </c>
      <c r="B4665" s="115" t="s">
        <v>205</v>
      </c>
      <c r="C4665" s="109">
        <f t="shared" ref="C4665" si="992">SUM(C4666:C4677)</f>
        <v>259400</v>
      </c>
      <c r="D4665" s="109">
        <f t="shared" ref="D4665" si="993">SUM(D4666:D4677)</f>
        <v>33000</v>
      </c>
    </row>
    <row r="4666" spans="1:4" s="94" customFormat="1" x14ac:dyDescent="0.2">
      <c r="A4666" s="112">
        <v>412100</v>
      </c>
      <c r="B4666" s="113" t="s">
        <v>91</v>
      </c>
      <c r="C4666" s="114">
        <v>1200</v>
      </c>
      <c r="D4666" s="122">
        <v>0</v>
      </c>
    </row>
    <row r="4667" spans="1:4" s="94" customFormat="1" ht="40.5" x14ac:dyDescent="0.2">
      <c r="A4667" s="112">
        <v>412200</v>
      </c>
      <c r="B4667" s="113" t="s">
        <v>214</v>
      </c>
      <c r="C4667" s="114">
        <v>67300</v>
      </c>
      <c r="D4667" s="122">
        <v>0</v>
      </c>
    </row>
    <row r="4668" spans="1:4" s="94" customFormat="1" x14ac:dyDescent="0.2">
      <c r="A4668" s="112">
        <v>412300</v>
      </c>
      <c r="B4668" s="113" t="s">
        <v>92</v>
      </c>
      <c r="C4668" s="114">
        <v>40000</v>
      </c>
      <c r="D4668" s="122">
        <v>0</v>
      </c>
    </row>
    <row r="4669" spans="1:4" s="94" customFormat="1" x14ac:dyDescent="0.2">
      <c r="A4669" s="112">
        <v>412500</v>
      </c>
      <c r="B4669" s="113" t="s">
        <v>94</v>
      </c>
      <c r="C4669" s="114">
        <v>12200</v>
      </c>
      <c r="D4669" s="122">
        <v>0</v>
      </c>
    </row>
    <row r="4670" spans="1:4" s="94" customFormat="1" x14ac:dyDescent="0.2">
      <c r="A4670" s="112">
        <v>412600</v>
      </c>
      <c r="B4670" s="113" t="s">
        <v>215</v>
      </c>
      <c r="C4670" s="114">
        <v>55000</v>
      </c>
      <c r="D4670" s="114">
        <v>5000</v>
      </c>
    </row>
    <row r="4671" spans="1:4" s="94" customFormat="1" x14ac:dyDescent="0.2">
      <c r="A4671" s="112">
        <v>412700</v>
      </c>
      <c r="B4671" s="113" t="s">
        <v>202</v>
      </c>
      <c r="C4671" s="114">
        <v>53800</v>
      </c>
      <c r="D4671" s="114">
        <v>20000</v>
      </c>
    </row>
    <row r="4672" spans="1:4" s="94" customFormat="1" x14ac:dyDescent="0.2">
      <c r="A4672" s="112">
        <v>412900</v>
      </c>
      <c r="B4672" s="113" t="s">
        <v>530</v>
      </c>
      <c r="C4672" s="114">
        <v>10000</v>
      </c>
      <c r="D4672" s="122">
        <v>0</v>
      </c>
    </row>
    <row r="4673" spans="1:4" s="94" customFormat="1" x14ac:dyDescent="0.2">
      <c r="A4673" s="112">
        <v>412900</v>
      </c>
      <c r="B4673" s="113" t="s">
        <v>295</v>
      </c>
      <c r="C4673" s="114">
        <v>0</v>
      </c>
      <c r="D4673" s="122">
        <v>0</v>
      </c>
    </row>
    <row r="4674" spans="1:4" s="94" customFormat="1" x14ac:dyDescent="0.2">
      <c r="A4674" s="112">
        <v>412900</v>
      </c>
      <c r="B4674" s="113" t="s">
        <v>313</v>
      </c>
      <c r="C4674" s="114">
        <v>6900</v>
      </c>
      <c r="D4674" s="122">
        <v>0</v>
      </c>
    </row>
    <row r="4675" spans="1:4" s="94" customFormat="1" x14ac:dyDescent="0.2">
      <c r="A4675" s="112">
        <v>412900</v>
      </c>
      <c r="B4675" s="117" t="s">
        <v>314</v>
      </c>
      <c r="C4675" s="114">
        <v>3000</v>
      </c>
      <c r="D4675" s="122">
        <v>0</v>
      </c>
    </row>
    <row r="4676" spans="1:4" s="94" customFormat="1" x14ac:dyDescent="0.2">
      <c r="A4676" s="112">
        <v>412900</v>
      </c>
      <c r="B4676" s="113" t="s">
        <v>315</v>
      </c>
      <c r="C4676" s="114">
        <v>8500</v>
      </c>
      <c r="D4676" s="122">
        <v>0</v>
      </c>
    </row>
    <row r="4677" spans="1:4" s="94" customFormat="1" x14ac:dyDescent="0.2">
      <c r="A4677" s="112">
        <v>412900</v>
      </c>
      <c r="B4677" s="113" t="s">
        <v>297</v>
      </c>
      <c r="C4677" s="114">
        <v>1500</v>
      </c>
      <c r="D4677" s="114">
        <v>8000</v>
      </c>
    </row>
    <row r="4678" spans="1:4" s="119" customFormat="1" ht="40.5" x14ac:dyDescent="0.2">
      <c r="A4678" s="110">
        <v>418000</v>
      </c>
      <c r="B4678" s="115" t="s">
        <v>209</v>
      </c>
      <c r="C4678" s="109">
        <f t="shared" ref="C4678:D4678" si="994">C4679</f>
        <v>4500</v>
      </c>
      <c r="D4678" s="109">
        <f t="shared" si="994"/>
        <v>0</v>
      </c>
    </row>
    <row r="4679" spans="1:4" s="94" customFormat="1" x14ac:dyDescent="0.2">
      <c r="A4679" s="112">
        <v>418400</v>
      </c>
      <c r="B4679" s="113" t="s">
        <v>146</v>
      </c>
      <c r="C4679" s="114">
        <v>4500</v>
      </c>
      <c r="D4679" s="122">
        <v>0</v>
      </c>
    </row>
    <row r="4680" spans="1:4" s="119" customFormat="1" x14ac:dyDescent="0.2">
      <c r="A4680" s="110">
        <v>480000</v>
      </c>
      <c r="B4680" s="115" t="s">
        <v>147</v>
      </c>
      <c r="C4680" s="109">
        <f t="shared" ref="C4680:D4680" si="995">C4681</f>
        <v>24000</v>
      </c>
      <c r="D4680" s="109">
        <f t="shared" si="995"/>
        <v>0</v>
      </c>
    </row>
    <row r="4681" spans="1:4" s="119" customFormat="1" x14ac:dyDescent="0.2">
      <c r="A4681" s="110">
        <v>487000</v>
      </c>
      <c r="B4681" s="115" t="s">
        <v>199</v>
      </c>
      <c r="C4681" s="109">
        <f>C4682+0</f>
        <v>24000</v>
      </c>
      <c r="D4681" s="109">
        <f>D4682+0</f>
        <v>0</v>
      </c>
    </row>
    <row r="4682" spans="1:4" s="94" customFormat="1" x14ac:dyDescent="0.2">
      <c r="A4682" s="112">
        <v>487100</v>
      </c>
      <c r="B4682" s="113" t="s">
        <v>459</v>
      </c>
      <c r="C4682" s="114">
        <v>24000</v>
      </c>
      <c r="D4682" s="122">
        <v>0</v>
      </c>
    </row>
    <row r="4683" spans="1:4" s="119" customFormat="1" x14ac:dyDescent="0.2">
      <c r="A4683" s="110">
        <v>510000</v>
      </c>
      <c r="B4683" s="115" t="s">
        <v>151</v>
      </c>
      <c r="C4683" s="109">
        <f>C4684+C4686+0</f>
        <v>50700</v>
      </c>
      <c r="D4683" s="109">
        <f>D4684+D4686+0</f>
        <v>0</v>
      </c>
    </row>
    <row r="4684" spans="1:4" s="119" customFormat="1" x14ac:dyDescent="0.2">
      <c r="A4684" s="110">
        <v>511000</v>
      </c>
      <c r="B4684" s="115" t="s">
        <v>152</v>
      </c>
      <c r="C4684" s="109">
        <f>SUM(C4685:C4685)</f>
        <v>45000</v>
      </c>
      <c r="D4684" s="109">
        <f>SUM(D4685:D4685)</f>
        <v>0</v>
      </c>
    </row>
    <row r="4685" spans="1:4" s="94" customFormat="1" x14ac:dyDescent="0.2">
      <c r="A4685" s="112">
        <v>511300</v>
      </c>
      <c r="B4685" s="113" t="s">
        <v>155</v>
      </c>
      <c r="C4685" s="114">
        <v>45000</v>
      </c>
      <c r="D4685" s="122">
        <v>0</v>
      </c>
    </row>
    <row r="4686" spans="1:4" s="119" customFormat="1" x14ac:dyDescent="0.2">
      <c r="A4686" s="110">
        <v>516000</v>
      </c>
      <c r="B4686" s="115" t="s">
        <v>162</v>
      </c>
      <c r="C4686" s="109">
        <f t="shared" ref="C4686:D4686" si="996">C4687</f>
        <v>5700</v>
      </c>
      <c r="D4686" s="109">
        <f t="shared" si="996"/>
        <v>0</v>
      </c>
    </row>
    <row r="4687" spans="1:4" s="94" customFormat="1" x14ac:dyDescent="0.2">
      <c r="A4687" s="112">
        <v>516100</v>
      </c>
      <c r="B4687" s="113" t="s">
        <v>162</v>
      </c>
      <c r="C4687" s="114">
        <v>5700</v>
      </c>
      <c r="D4687" s="122">
        <v>0</v>
      </c>
    </row>
    <row r="4688" spans="1:4" s="119" customFormat="1" x14ac:dyDescent="0.2">
      <c r="A4688" s="110">
        <v>630000</v>
      </c>
      <c r="B4688" s="115" t="s">
        <v>190</v>
      </c>
      <c r="C4688" s="109">
        <f>C4689+C4691</f>
        <v>91000</v>
      </c>
      <c r="D4688" s="109">
        <f>D4689+D4691</f>
        <v>0</v>
      </c>
    </row>
    <row r="4689" spans="1:4" s="119" customFormat="1" x14ac:dyDescent="0.2">
      <c r="A4689" s="110">
        <v>631000</v>
      </c>
      <c r="B4689" s="115" t="s">
        <v>125</v>
      </c>
      <c r="C4689" s="109">
        <f>0+C4690</f>
        <v>3000</v>
      </c>
      <c r="D4689" s="109">
        <f>0+D4690</f>
        <v>0</v>
      </c>
    </row>
    <row r="4690" spans="1:4" s="94" customFormat="1" x14ac:dyDescent="0.2">
      <c r="A4690" s="120">
        <v>631300</v>
      </c>
      <c r="B4690" s="113" t="s">
        <v>194</v>
      </c>
      <c r="C4690" s="114">
        <v>3000</v>
      </c>
      <c r="D4690" s="122">
        <v>0</v>
      </c>
    </row>
    <row r="4691" spans="1:4" s="119" customFormat="1" x14ac:dyDescent="0.2">
      <c r="A4691" s="110">
        <v>638000</v>
      </c>
      <c r="B4691" s="115" t="s">
        <v>126</v>
      </c>
      <c r="C4691" s="109">
        <f t="shared" ref="C4691:D4691" si="997">C4692</f>
        <v>88000</v>
      </c>
      <c r="D4691" s="109">
        <f t="shared" si="997"/>
        <v>0</v>
      </c>
    </row>
    <row r="4692" spans="1:4" s="94" customFormat="1" x14ac:dyDescent="0.2">
      <c r="A4692" s="112">
        <v>638100</v>
      </c>
      <c r="B4692" s="113" t="s">
        <v>195</v>
      </c>
      <c r="C4692" s="114">
        <v>88000</v>
      </c>
      <c r="D4692" s="122">
        <v>0</v>
      </c>
    </row>
    <row r="4693" spans="1:4" s="94" customFormat="1" x14ac:dyDescent="0.2">
      <c r="A4693" s="153"/>
      <c r="B4693" s="147" t="s">
        <v>229</v>
      </c>
      <c r="C4693" s="151">
        <f>C4659+C4683+C4688+C4680</f>
        <v>5273900</v>
      </c>
      <c r="D4693" s="151">
        <f>D4659+D4683+D4688+D4680</f>
        <v>33000</v>
      </c>
    </row>
    <row r="4694" spans="1:4" s="94" customFormat="1" x14ac:dyDescent="0.2">
      <c r="A4694" s="130"/>
      <c r="B4694" s="108"/>
      <c r="C4694" s="114"/>
      <c r="D4694" s="114"/>
    </row>
    <row r="4695" spans="1:4" s="94" customFormat="1" x14ac:dyDescent="0.2">
      <c r="A4695" s="107"/>
      <c r="B4695" s="108"/>
      <c r="C4695" s="114"/>
      <c r="D4695" s="114"/>
    </row>
    <row r="4696" spans="1:4" s="94" customFormat="1" x14ac:dyDescent="0.2">
      <c r="A4696" s="112" t="s">
        <v>729</v>
      </c>
      <c r="B4696" s="115"/>
      <c r="C4696" s="114"/>
      <c r="D4696" s="114"/>
    </row>
    <row r="4697" spans="1:4" s="94" customFormat="1" x14ac:dyDescent="0.2">
      <c r="A4697" s="112" t="s">
        <v>256</v>
      </c>
      <c r="B4697" s="115"/>
      <c r="C4697" s="114"/>
      <c r="D4697" s="114"/>
    </row>
    <row r="4698" spans="1:4" s="94" customFormat="1" x14ac:dyDescent="0.2">
      <c r="A4698" s="112" t="s">
        <v>330</v>
      </c>
      <c r="B4698" s="115"/>
      <c r="C4698" s="114"/>
      <c r="D4698" s="114"/>
    </row>
    <row r="4699" spans="1:4" s="94" customFormat="1" x14ac:dyDescent="0.2">
      <c r="A4699" s="112" t="s">
        <v>529</v>
      </c>
      <c r="B4699" s="115"/>
      <c r="C4699" s="114"/>
      <c r="D4699" s="114"/>
    </row>
    <row r="4700" spans="1:4" s="94" customFormat="1" x14ac:dyDescent="0.2">
      <c r="A4700" s="130"/>
      <c r="B4700" s="143"/>
      <c r="C4700" s="131"/>
      <c r="D4700" s="131"/>
    </row>
    <row r="4701" spans="1:4" s="94" customFormat="1" x14ac:dyDescent="0.2">
      <c r="A4701" s="110">
        <v>410000</v>
      </c>
      <c r="B4701" s="111" t="s">
        <v>87</v>
      </c>
      <c r="C4701" s="109">
        <f>C4702+C4707+C4726+C4728+C4748+C4751</f>
        <v>83901000</v>
      </c>
      <c r="D4701" s="109">
        <f>D4702+D4707+D4726+D4728+D4748+D4751</f>
        <v>0</v>
      </c>
    </row>
    <row r="4702" spans="1:4" s="94" customFormat="1" x14ac:dyDescent="0.2">
      <c r="A4702" s="110">
        <v>411000</v>
      </c>
      <c r="B4702" s="111" t="s">
        <v>200</v>
      </c>
      <c r="C4702" s="109">
        <f t="shared" ref="C4702" si="998">SUM(C4703:C4706)</f>
        <v>1959000</v>
      </c>
      <c r="D4702" s="109">
        <f t="shared" ref="D4702" si="999">SUM(D4703:D4706)</f>
        <v>0</v>
      </c>
    </row>
    <row r="4703" spans="1:4" s="94" customFormat="1" x14ac:dyDescent="0.2">
      <c r="A4703" s="112">
        <v>411100</v>
      </c>
      <c r="B4703" s="113" t="s">
        <v>88</v>
      </c>
      <c r="C4703" s="114">
        <v>1836000</v>
      </c>
      <c r="D4703" s="122">
        <v>0</v>
      </c>
    </row>
    <row r="4704" spans="1:4" s="94" customFormat="1" ht="40.5" x14ac:dyDescent="0.2">
      <c r="A4704" s="112">
        <v>411200</v>
      </c>
      <c r="B4704" s="113" t="s">
        <v>213</v>
      </c>
      <c r="C4704" s="114">
        <v>65000</v>
      </c>
      <c r="D4704" s="122">
        <v>0</v>
      </c>
    </row>
    <row r="4705" spans="1:4" s="94" customFormat="1" ht="40.5" x14ac:dyDescent="0.2">
      <c r="A4705" s="112">
        <v>411300</v>
      </c>
      <c r="B4705" s="113" t="s">
        <v>89</v>
      </c>
      <c r="C4705" s="114">
        <v>40000</v>
      </c>
      <c r="D4705" s="122">
        <v>0</v>
      </c>
    </row>
    <row r="4706" spans="1:4" s="94" customFormat="1" x14ac:dyDescent="0.2">
      <c r="A4706" s="112">
        <v>411400</v>
      </c>
      <c r="B4706" s="113" t="s">
        <v>90</v>
      </c>
      <c r="C4706" s="114">
        <v>18000</v>
      </c>
      <c r="D4706" s="122">
        <v>0</v>
      </c>
    </row>
    <row r="4707" spans="1:4" s="94" customFormat="1" x14ac:dyDescent="0.2">
      <c r="A4707" s="110">
        <v>412000</v>
      </c>
      <c r="B4707" s="115" t="s">
        <v>205</v>
      </c>
      <c r="C4707" s="109">
        <f t="shared" ref="C4707" si="1000">SUM(C4708:C4725)</f>
        <v>373300</v>
      </c>
      <c r="D4707" s="109">
        <f t="shared" ref="D4707" si="1001">SUM(D4708:D4725)</f>
        <v>0</v>
      </c>
    </row>
    <row r="4708" spans="1:4" s="94" customFormat="1" ht="40.5" x14ac:dyDescent="0.2">
      <c r="A4708" s="112">
        <v>412200</v>
      </c>
      <c r="B4708" s="113" t="s">
        <v>214</v>
      </c>
      <c r="C4708" s="114">
        <v>24000</v>
      </c>
      <c r="D4708" s="122">
        <v>0</v>
      </c>
    </row>
    <row r="4709" spans="1:4" s="94" customFormat="1" x14ac:dyDescent="0.2">
      <c r="A4709" s="112">
        <v>412300</v>
      </c>
      <c r="B4709" s="113" t="s">
        <v>92</v>
      </c>
      <c r="C4709" s="114">
        <v>20000</v>
      </c>
      <c r="D4709" s="122">
        <v>0</v>
      </c>
    </row>
    <row r="4710" spans="1:4" s="94" customFormat="1" x14ac:dyDescent="0.2">
      <c r="A4710" s="112">
        <v>412500</v>
      </c>
      <c r="B4710" s="113" t="s">
        <v>94</v>
      </c>
      <c r="C4710" s="114">
        <v>15000</v>
      </c>
      <c r="D4710" s="122">
        <v>0</v>
      </c>
    </row>
    <row r="4711" spans="1:4" s="94" customFormat="1" x14ac:dyDescent="0.2">
      <c r="A4711" s="112">
        <v>412600</v>
      </c>
      <c r="B4711" s="113" t="s">
        <v>215</v>
      </c>
      <c r="C4711" s="114">
        <v>45000</v>
      </c>
      <c r="D4711" s="122">
        <v>0</v>
      </c>
    </row>
    <row r="4712" spans="1:4" s="94" customFormat="1" x14ac:dyDescent="0.2">
      <c r="A4712" s="112">
        <v>412700</v>
      </c>
      <c r="B4712" s="113" t="s">
        <v>202</v>
      </c>
      <c r="C4712" s="114">
        <v>65100</v>
      </c>
      <c r="D4712" s="122">
        <v>0</v>
      </c>
    </row>
    <row r="4713" spans="1:4" s="94" customFormat="1" ht="40.5" x14ac:dyDescent="0.2">
      <c r="A4713" s="112">
        <v>412700</v>
      </c>
      <c r="B4713" s="113" t="s">
        <v>730</v>
      </c>
      <c r="C4713" s="114">
        <v>10000</v>
      </c>
      <c r="D4713" s="122">
        <v>0</v>
      </c>
    </row>
    <row r="4714" spans="1:4" s="94" customFormat="1" ht="40.5" x14ac:dyDescent="0.2">
      <c r="A4714" s="112">
        <v>412700</v>
      </c>
      <c r="B4714" s="113" t="s">
        <v>460</v>
      </c>
      <c r="C4714" s="114">
        <v>6000</v>
      </c>
      <c r="D4714" s="122">
        <v>0</v>
      </c>
    </row>
    <row r="4715" spans="1:4" s="94" customFormat="1" x14ac:dyDescent="0.2">
      <c r="A4715" s="112">
        <v>412700</v>
      </c>
      <c r="B4715" s="113" t="s">
        <v>521</v>
      </c>
      <c r="C4715" s="114">
        <v>30000</v>
      </c>
      <c r="D4715" s="122">
        <v>0</v>
      </c>
    </row>
    <row r="4716" spans="1:4" s="94" customFormat="1" x14ac:dyDescent="0.2">
      <c r="A4716" s="112">
        <v>412900</v>
      </c>
      <c r="B4716" s="117" t="s">
        <v>530</v>
      </c>
      <c r="C4716" s="114">
        <v>499.99999999999994</v>
      </c>
      <c r="D4716" s="122">
        <v>0</v>
      </c>
    </row>
    <row r="4717" spans="1:4" s="94" customFormat="1" x14ac:dyDescent="0.2">
      <c r="A4717" s="112">
        <v>412900</v>
      </c>
      <c r="B4717" s="117" t="s">
        <v>295</v>
      </c>
      <c r="C4717" s="114">
        <v>78700</v>
      </c>
      <c r="D4717" s="122">
        <v>0</v>
      </c>
    </row>
    <row r="4718" spans="1:4" s="94" customFormat="1" x14ac:dyDescent="0.2">
      <c r="A4718" s="112">
        <v>412900</v>
      </c>
      <c r="B4718" s="117" t="s">
        <v>313</v>
      </c>
      <c r="C4718" s="114">
        <v>3999.9999999999995</v>
      </c>
      <c r="D4718" s="122">
        <v>0</v>
      </c>
    </row>
    <row r="4719" spans="1:4" s="94" customFormat="1" x14ac:dyDescent="0.2">
      <c r="A4719" s="112">
        <v>412900</v>
      </c>
      <c r="B4719" s="117" t="s">
        <v>314</v>
      </c>
      <c r="C4719" s="114">
        <v>3000</v>
      </c>
      <c r="D4719" s="122">
        <v>0</v>
      </c>
    </row>
    <row r="4720" spans="1:4" s="94" customFormat="1" x14ac:dyDescent="0.2">
      <c r="A4720" s="112">
        <v>412900</v>
      </c>
      <c r="B4720" s="117" t="s">
        <v>315</v>
      </c>
      <c r="C4720" s="114">
        <v>5000</v>
      </c>
      <c r="D4720" s="122">
        <v>0</v>
      </c>
    </row>
    <row r="4721" spans="1:4" s="94" customFormat="1" x14ac:dyDescent="0.2">
      <c r="A4721" s="112">
        <v>412900</v>
      </c>
      <c r="B4721" s="113" t="s">
        <v>297</v>
      </c>
      <c r="C4721" s="114">
        <v>2000</v>
      </c>
      <c r="D4721" s="122">
        <v>0</v>
      </c>
    </row>
    <row r="4722" spans="1:4" s="94" customFormat="1" x14ac:dyDescent="0.2">
      <c r="A4722" s="112">
        <v>412900</v>
      </c>
      <c r="B4722" s="113" t="s">
        <v>522</v>
      </c>
      <c r="C4722" s="114">
        <v>26000</v>
      </c>
      <c r="D4722" s="122">
        <v>0</v>
      </c>
    </row>
    <row r="4723" spans="1:4" s="94" customFormat="1" x14ac:dyDescent="0.2">
      <c r="A4723" s="112">
        <v>412900</v>
      </c>
      <c r="B4723" s="113" t="s">
        <v>461</v>
      </c>
      <c r="C4723" s="114">
        <v>13000</v>
      </c>
      <c r="D4723" s="122">
        <v>0</v>
      </c>
    </row>
    <row r="4724" spans="1:4" s="94" customFormat="1" ht="40.5" x14ac:dyDescent="0.2">
      <c r="A4724" s="112">
        <v>412900</v>
      </c>
      <c r="B4724" s="113" t="s">
        <v>291</v>
      </c>
      <c r="C4724" s="114">
        <v>20000</v>
      </c>
      <c r="D4724" s="122">
        <v>0</v>
      </c>
    </row>
    <row r="4725" spans="1:4" s="94" customFormat="1" ht="40.5" x14ac:dyDescent="0.2">
      <c r="A4725" s="112">
        <v>412900</v>
      </c>
      <c r="B4725" s="113" t="s">
        <v>523</v>
      </c>
      <c r="C4725" s="114">
        <v>5999.9999999999964</v>
      </c>
      <c r="D4725" s="122">
        <v>0</v>
      </c>
    </row>
    <row r="4726" spans="1:4" s="94" customFormat="1" x14ac:dyDescent="0.2">
      <c r="A4726" s="110">
        <v>414000</v>
      </c>
      <c r="B4726" s="115" t="s">
        <v>104</v>
      </c>
      <c r="C4726" s="109">
        <f t="shared" ref="C4726:D4726" si="1002">SUM(C4727:C4727)</f>
        <v>2400000</v>
      </c>
      <c r="D4726" s="109">
        <f t="shared" si="1002"/>
        <v>0</v>
      </c>
    </row>
    <row r="4727" spans="1:4" s="94" customFormat="1" ht="40.5" x14ac:dyDescent="0.2">
      <c r="A4727" s="112">
        <v>414100</v>
      </c>
      <c r="B4727" s="113" t="s">
        <v>524</v>
      </c>
      <c r="C4727" s="114">
        <v>2400000</v>
      </c>
      <c r="D4727" s="122">
        <v>0</v>
      </c>
    </row>
    <row r="4728" spans="1:4" s="94" customFormat="1" x14ac:dyDescent="0.2">
      <c r="A4728" s="110">
        <v>415000</v>
      </c>
      <c r="B4728" s="115" t="s">
        <v>50</v>
      </c>
      <c r="C4728" s="109">
        <f>SUM(C4729:C4747)</f>
        <v>8865700</v>
      </c>
      <c r="D4728" s="109">
        <f>SUM(D4729:D4747)</f>
        <v>0</v>
      </c>
    </row>
    <row r="4729" spans="1:4" s="94" customFormat="1" ht="40.5" x14ac:dyDescent="0.2">
      <c r="A4729" s="112">
        <v>415200</v>
      </c>
      <c r="B4729" s="113" t="s">
        <v>462</v>
      </c>
      <c r="C4729" s="114">
        <v>70000</v>
      </c>
      <c r="D4729" s="122">
        <v>0</v>
      </c>
    </row>
    <row r="4730" spans="1:4" s="94" customFormat="1" ht="40.5" x14ac:dyDescent="0.2">
      <c r="A4730" s="112">
        <v>415200</v>
      </c>
      <c r="B4730" s="113" t="s">
        <v>463</v>
      </c>
      <c r="C4730" s="114">
        <v>13000</v>
      </c>
      <c r="D4730" s="122">
        <v>0</v>
      </c>
    </row>
    <row r="4731" spans="1:4" s="94" customFormat="1" ht="40.5" x14ac:dyDescent="0.2">
      <c r="A4731" s="112">
        <v>415200</v>
      </c>
      <c r="B4731" s="113" t="s">
        <v>464</v>
      </c>
      <c r="C4731" s="114">
        <v>350000</v>
      </c>
      <c r="D4731" s="122">
        <v>0</v>
      </c>
    </row>
    <row r="4732" spans="1:4" s="94" customFormat="1" x14ac:dyDescent="0.2">
      <c r="A4732" s="112">
        <v>415200</v>
      </c>
      <c r="B4732" s="113" t="s">
        <v>465</v>
      </c>
      <c r="C4732" s="114">
        <v>35000</v>
      </c>
      <c r="D4732" s="122">
        <v>0</v>
      </c>
    </row>
    <row r="4733" spans="1:4" s="94" customFormat="1" x14ac:dyDescent="0.2">
      <c r="A4733" s="112">
        <v>415200</v>
      </c>
      <c r="B4733" s="113" t="s">
        <v>731</v>
      </c>
      <c r="C4733" s="114">
        <v>40000</v>
      </c>
      <c r="D4733" s="122">
        <v>0</v>
      </c>
    </row>
    <row r="4734" spans="1:4" s="94" customFormat="1" ht="40.5" x14ac:dyDescent="0.2">
      <c r="A4734" s="112">
        <v>415200</v>
      </c>
      <c r="B4734" s="113" t="s">
        <v>732</v>
      </c>
      <c r="C4734" s="114">
        <v>50000</v>
      </c>
      <c r="D4734" s="122">
        <v>0</v>
      </c>
    </row>
    <row r="4735" spans="1:4" s="94" customFormat="1" x14ac:dyDescent="0.2">
      <c r="A4735" s="112">
        <v>415200</v>
      </c>
      <c r="B4735" s="113" t="s">
        <v>466</v>
      </c>
      <c r="C4735" s="114">
        <v>1920000</v>
      </c>
      <c r="D4735" s="122">
        <v>0</v>
      </c>
    </row>
    <row r="4736" spans="1:4" s="94" customFormat="1" x14ac:dyDescent="0.2">
      <c r="A4736" s="112">
        <v>415200</v>
      </c>
      <c r="B4736" s="113" t="s">
        <v>307</v>
      </c>
      <c r="C4736" s="114">
        <v>80000</v>
      </c>
      <c r="D4736" s="122">
        <v>0</v>
      </c>
    </row>
    <row r="4737" spans="1:4" s="94" customFormat="1" x14ac:dyDescent="0.2">
      <c r="A4737" s="112">
        <v>415200</v>
      </c>
      <c r="B4737" s="113" t="s">
        <v>276</v>
      </c>
      <c r="C4737" s="114">
        <v>25000</v>
      </c>
      <c r="D4737" s="122">
        <v>0</v>
      </c>
    </row>
    <row r="4738" spans="1:4" s="94" customFormat="1" x14ac:dyDescent="0.2">
      <c r="A4738" s="112">
        <v>415200</v>
      </c>
      <c r="B4738" s="113" t="s">
        <v>467</v>
      </c>
      <c r="C4738" s="114">
        <v>70000</v>
      </c>
      <c r="D4738" s="122">
        <v>0</v>
      </c>
    </row>
    <row r="4739" spans="1:4" s="94" customFormat="1" x14ac:dyDescent="0.2">
      <c r="A4739" s="112">
        <v>415200</v>
      </c>
      <c r="B4739" s="113" t="s">
        <v>266</v>
      </c>
      <c r="C4739" s="114">
        <v>1850700</v>
      </c>
      <c r="D4739" s="122">
        <v>0</v>
      </c>
    </row>
    <row r="4740" spans="1:4" s="94" customFormat="1" ht="40.5" x14ac:dyDescent="0.2">
      <c r="A4740" s="112">
        <v>415200</v>
      </c>
      <c r="B4740" s="113" t="s">
        <v>525</v>
      </c>
      <c r="C4740" s="114">
        <v>50000</v>
      </c>
      <c r="D4740" s="122">
        <v>0</v>
      </c>
    </row>
    <row r="4741" spans="1:4" s="94" customFormat="1" x14ac:dyDescent="0.2">
      <c r="A4741" s="112">
        <v>415200</v>
      </c>
      <c r="B4741" s="113" t="s">
        <v>468</v>
      </c>
      <c r="C4741" s="114">
        <v>370000</v>
      </c>
      <c r="D4741" s="122">
        <v>0</v>
      </c>
    </row>
    <row r="4742" spans="1:4" s="94" customFormat="1" x14ac:dyDescent="0.2">
      <c r="A4742" s="112">
        <v>415200</v>
      </c>
      <c r="B4742" s="113" t="s">
        <v>469</v>
      </c>
      <c r="C4742" s="114">
        <v>210000</v>
      </c>
      <c r="D4742" s="122">
        <v>0</v>
      </c>
    </row>
    <row r="4743" spans="1:4" s="94" customFormat="1" x14ac:dyDescent="0.2">
      <c r="A4743" s="112">
        <v>415200</v>
      </c>
      <c r="B4743" s="113" t="s">
        <v>308</v>
      </c>
      <c r="C4743" s="114">
        <v>3450000</v>
      </c>
      <c r="D4743" s="122">
        <v>0</v>
      </c>
    </row>
    <row r="4744" spans="1:4" s="94" customFormat="1" x14ac:dyDescent="0.2">
      <c r="A4744" s="112">
        <v>415200</v>
      </c>
      <c r="B4744" s="113" t="s">
        <v>733</v>
      </c>
      <c r="C4744" s="114">
        <v>170000</v>
      </c>
      <c r="D4744" s="122">
        <v>0</v>
      </c>
    </row>
    <row r="4745" spans="1:4" s="94" customFormat="1" x14ac:dyDescent="0.2">
      <c r="A4745" s="112">
        <v>415200</v>
      </c>
      <c r="B4745" s="113" t="s">
        <v>265</v>
      </c>
      <c r="C4745" s="114">
        <v>22000</v>
      </c>
      <c r="D4745" s="122">
        <v>0</v>
      </c>
    </row>
    <row r="4746" spans="1:4" s="94" customFormat="1" ht="40.5" x14ac:dyDescent="0.2">
      <c r="A4746" s="112">
        <v>415200</v>
      </c>
      <c r="B4746" s="113" t="s">
        <v>470</v>
      </c>
      <c r="C4746" s="114">
        <v>40000</v>
      </c>
      <c r="D4746" s="122">
        <v>0</v>
      </c>
    </row>
    <row r="4747" spans="1:4" s="94" customFormat="1" ht="40.5" x14ac:dyDescent="0.2">
      <c r="A4747" s="112">
        <v>415200</v>
      </c>
      <c r="B4747" s="113" t="s">
        <v>471</v>
      </c>
      <c r="C4747" s="114">
        <v>50000</v>
      </c>
      <c r="D4747" s="122">
        <v>0</v>
      </c>
    </row>
    <row r="4748" spans="1:4" s="94" customFormat="1" x14ac:dyDescent="0.2">
      <c r="A4748" s="110">
        <v>416000</v>
      </c>
      <c r="B4748" s="115" t="s">
        <v>207</v>
      </c>
      <c r="C4748" s="109">
        <f t="shared" ref="C4748" si="1003">SUM(C4749:C4750)</f>
        <v>70300000</v>
      </c>
      <c r="D4748" s="109">
        <f t="shared" ref="D4748" si="1004">SUM(D4749:D4750)</f>
        <v>0</v>
      </c>
    </row>
    <row r="4749" spans="1:4" s="94" customFormat="1" x14ac:dyDescent="0.2">
      <c r="A4749" s="112">
        <v>416100</v>
      </c>
      <c r="B4749" s="113" t="s">
        <v>526</v>
      </c>
      <c r="C4749" s="114">
        <v>70000000</v>
      </c>
      <c r="D4749" s="122">
        <v>0</v>
      </c>
    </row>
    <row r="4750" spans="1:4" s="94" customFormat="1" x14ac:dyDescent="0.2">
      <c r="A4750" s="112">
        <v>416300</v>
      </c>
      <c r="B4750" s="113" t="s">
        <v>472</v>
      </c>
      <c r="C4750" s="114">
        <v>300000</v>
      </c>
      <c r="D4750" s="122">
        <v>0</v>
      </c>
    </row>
    <row r="4751" spans="1:4" s="119" customFormat="1" ht="40.5" x14ac:dyDescent="0.2">
      <c r="A4751" s="110">
        <v>418000</v>
      </c>
      <c r="B4751" s="115" t="s">
        <v>209</v>
      </c>
      <c r="C4751" s="109">
        <f>C4752</f>
        <v>3000</v>
      </c>
      <c r="D4751" s="109">
        <f t="shared" ref="D4751" si="1005">D4752</f>
        <v>0</v>
      </c>
    </row>
    <row r="4752" spans="1:4" s="94" customFormat="1" x14ac:dyDescent="0.2">
      <c r="A4752" s="112">
        <v>418400</v>
      </c>
      <c r="B4752" s="113" t="s">
        <v>146</v>
      </c>
      <c r="C4752" s="114">
        <v>3000</v>
      </c>
      <c r="D4752" s="122">
        <v>0</v>
      </c>
    </row>
    <row r="4753" spans="1:4" s="94" customFormat="1" x14ac:dyDescent="0.2">
      <c r="A4753" s="110">
        <v>480000</v>
      </c>
      <c r="B4753" s="115" t="s">
        <v>147</v>
      </c>
      <c r="C4753" s="109">
        <f>C4754+C4758</f>
        <v>1717999.9943152999</v>
      </c>
      <c r="D4753" s="109">
        <f>D4754+D4758</f>
        <v>0</v>
      </c>
    </row>
    <row r="4754" spans="1:4" s="94" customFormat="1" x14ac:dyDescent="0.2">
      <c r="A4754" s="110">
        <v>487000</v>
      </c>
      <c r="B4754" s="115" t="s">
        <v>199</v>
      </c>
      <c r="C4754" s="109">
        <f>SUM(C4755:C4757)</f>
        <v>1403000</v>
      </c>
      <c r="D4754" s="109">
        <f>SUM(D4755:D4757)</f>
        <v>0</v>
      </c>
    </row>
    <row r="4755" spans="1:4" s="94" customFormat="1" x14ac:dyDescent="0.2">
      <c r="A4755" s="112">
        <v>487300</v>
      </c>
      <c r="B4755" s="113" t="s">
        <v>473</v>
      </c>
      <c r="C4755" s="114">
        <v>43000</v>
      </c>
      <c r="D4755" s="122">
        <v>0</v>
      </c>
    </row>
    <row r="4756" spans="1:4" s="94" customFormat="1" ht="40.5" x14ac:dyDescent="0.2">
      <c r="A4756" s="112">
        <v>487300</v>
      </c>
      <c r="B4756" s="113" t="s">
        <v>474</v>
      </c>
      <c r="C4756" s="114">
        <v>460000.00000000012</v>
      </c>
      <c r="D4756" s="122">
        <v>0</v>
      </c>
    </row>
    <row r="4757" spans="1:4" s="94" customFormat="1" x14ac:dyDescent="0.2">
      <c r="A4757" s="120">
        <v>487400</v>
      </c>
      <c r="B4757" s="113" t="s">
        <v>734</v>
      </c>
      <c r="C4757" s="114">
        <v>900000</v>
      </c>
      <c r="D4757" s="122">
        <v>0</v>
      </c>
    </row>
    <row r="4758" spans="1:4" s="119" customFormat="1" x14ac:dyDescent="0.2">
      <c r="A4758" s="110">
        <v>488000</v>
      </c>
      <c r="B4758" s="115" t="s">
        <v>103</v>
      </c>
      <c r="C4758" s="109">
        <f t="shared" ref="C4758" si="1006">SUM(C4759:C4761)</f>
        <v>314999.99431529985</v>
      </c>
      <c r="D4758" s="109">
        <f t="shared" ref="D4758" si="1007">SUM(D4759:D4761)</f>
        <v>0</v>
      </c>
    </row>
    <row r="4759" spans="1:4" s="94" customFormat="1" x14ac:dyDescent="0.2">
      <c r="A4759" s="112">
        <v>488100</v>
      </c>
      <c r="B4759" s="113" t="s">
        <v>292</v>
      </c>
      <c r="C4759" s="114">
        <v>249999.99431529985</v>
      </c>
      <c r="D4759" s="122">
        <v>0</v>
      </c>
    </row>
    <row r="4760" spans="1:4" s="94" customFormat="1" x14ac:dyDescent="0.2">
      <c r="A4760" s="112">
        <v>488100</v>
      </c>
      <c r="B4760" s="113" t="s">
        <v>475</v>
      </c>
      <c r="C4760" s="114">
        <v>15000</v>
      </c>
      <c r="D4760" s="122">
        <v>0</v>
      </c>
    </row>
    <row r="4761" spans="1:4" s="94" customFormat="1" x14ac:dyDescent="0.2">
      <c r="A4761" s="112">
        <v>488100</v>
      </c>
      <c r="B4761" s="113" t="s">
        <v>293</v>
      </c>
      <c r="C4761" s="114">
        <v>50000</v>
      </c>
      <c r="D4761" s="122">
        <v>0</v>
      </c>
    </row>
    <row r="4762" spans="1:4" s="94" customFormat="1" x14ac:dyDescent="0.2">
      <c r="A4762" s="110">
        <v>510000</v>
      </c>
      <c r="B4762" s="115" t="s">
        <v>151</v>
      </c>
      <c r="C4762" s="109">
        <f>C4763+C4766+0</f>
        <v>11000</v>
      </c>
      <c r="D4762" s="109">
        <f>D4763+D4766+0</f>
        <v>0</v>
      </c>
    </row>
    <row r="4763" spans="1:4" s="94" customFormat="1" x14ac:dyDescent="0.2">
      <c r="A4763" s="110">
        <v>511000</v>
      </c>
      <c r="B4763" s="115" t="s">
        <v>152</v>
      </c>
      <c r="C4763" s="109">
        <f t="shared" ref="C4763" si="1008">SUM(C4764:C4765)</f>
        <v>7000</v>
      </c>
      <c r="D4763" s="109">
        <f t="shared" ref="D4763" si="1009">SUM(D4764:D4765)</f>
        <v>0</v>
      </c>
    </row>
    <row r="4764" spans="1:4" s="94" customFormat="1" x14ac:dyDescent="0.2">
      <c r="A4764" s="112">
        <v>511300</v>
      </c>
      <c r="B4764" s="113" t="s">
        <v>155</v>
      </c>
      <c r="C4764" s="114">
        <v>5000</v>
      </c>
      <c r="D4764" s="122">
        <v>0</v>
      </c>
    </row>
    <row r="4765" spans="1:4" s="94" customFormat="1" x14ac:dyDescent="0.2">
      <c r="A4765" s="112">
        <v>511700</v>
      </c>
      <c r="B4765" s="113" t="s">
        <v>158</v>
      </c>
      <c r="C4765" s="114">
        <v>2000</v>
      </c>
      <c r="D4765" s="122">
        <v>0</v>
      </c>
    </row>
    <row r="4766" spans="1:4" s="119" customFormat="1" x14ac:dyDescent="0.2">
      <c r="A4766" s="110">
        <v>516000</v>
      </c>
      <c r="B4766" s="115" t="s">
        <v>162</v>
      </c>
      <c r="C4766" s="109">
        <f t="shared" ref="C4766:D4766" si="1010">C4767</f>
        <v>4000</v>
      </c>
      <c r="D4766" s="109">
        <f t="shared" si="1010"/>
        <v>0</v>
      </c>
    </row>
    <row r="4767" spans="1:4" s="94" customFormat="1" x14ac:dyDescent="0.2">
      <c r="A4767" s="112">
        <v>516100</v>
      </c>
      <c r="B4767" s="113" t="s">
        <v>162</v>
      </c>
      <c r="C4767" s="114">
        <v>4000</v>
      </c>
      <c r="D4767" s="122">
        <v>0</v>
      </c>
    </row>
    <row r="4768" spans="1:4" s="119" customFormat="1" x14ac:dyDescent="0.2">
      <c r="A4768" s="110">
        <v>630000</v>
      </c>
      <c r="B4768" s="115" t="s">
        <v>190</v>
      </c>
      <c r="C4768" s="109">
        <f>0+C4769</f>
        <v>46000</v>
      </c>
      <c r="D4768" s="109">
        <f>0+D4769</f>
        <v>0</v>
      </c>
    </row>
    <row r="4769" spans="1:4" s="119" customFormat="1" x14ac:dyDescent="0.2">
      <c r="A4769" s="110">
        <v>638000</v>
      </c>
      <c r="B4769" s="115" t="s">
        <v>126</v>
      </c>
      <c r="C4769" s="109">
        <f t="shared" ref="C4769:D4769" si="1011">C4770</f>
        <v>46000</v>
      </c>
      <c r="D4769" s="109">
        <f t="shared" si="1011"/>
        <v>0</v>
      </c>
    </row>
    <row r="4770" spans="1:4" s="94" customFormat="1" x14ac:dyDescent="0.2">
      <c r="A4770" s="112">
        <v>638100</v>
      </c>
      <c r="B4770" s="113" t="s">
        <v>195</v>
      </c>
      <c r="C4770" s="114">
        <v>46000</v>
      </c>
      <c r="D4770" s="122">
        <v>0</v>
      </c>
    </row>
    <row r="4771" spans="1:4" s="94" customFormat="1" x14ac:dyDescent="0.2">
      <c r="A4771" s="153"/>
      <c r="B4771" s="147" t="s">
        <v>229</v>
      </c>
      <c r="C4771" s="151">
        <f>C4701+C4753+C4762+C4768</f>
        <v>85675999.994315296</v>
      </c>
      <c r="D4771" s="151">
        <f>D4701+D4753+D4762+D4768</f>
        <v>0</v>
      </c>
    </row>
    <row r="4772" spans="1:4" s="94" customFormat="1" x14ac:dyDescent="0.2">
      <c r="A4772" s="112"/>
      <c r="B4772" s="113"/>
      <c r="C4772" s="114"/>
      <c r="D4772" s="114"/>
    </row>
    <row r="4773" spans="1:4" s="94" customFormat="1" x14ac:dyDescent="0.2">
      <c r="A4773" s="112"/>
      <c r="B4773" s="113"/>
      <c r="C4773" s="114"/>
      <c r="D4773" s="114"/>
    </row>
    <row r="4774" spans="1:4" s="119" customFormat="1" x14ac:dyDescent="0.2">
      <c r="A4774" s="156" t="s">
        <v>1</v>
      </c>
      <c r="B4774" s="115" t="s">
        <v>277</v>
      </c>
      <c r="C4774" s="114"/>
      <c r="D4774" s="114"/>
    </row>
    <row r="4775" spans="1:4" s="94" customFormat="1" x14ac:dyDescent="0.2">
      <c r="A4775" s="120" t="s">
        <v>1</v>
      </c>
      <c r="B4775" s="113" t="s">
        <v>62</v>
      </c>
      <c r="C4775" s="114">
        <v>7810900</v>
      </c>
      <c r="D4775" s="114">
        <v>0</v>
      </c>
    </row>
    <row r="4776" spans="1:4" s="94" customFormat="1" x14ac:dyDescent="0.2">
      <c r="A4776" s="153"/>
      <c r="B4776" s="147" t="s">
        <v>229</v>
      </c>
      <c r="C4776" s="151">
        <f t="shared" ref="C4776" si="1012">SUM(C4775:C4775)</f>
        <v>7810900</v>
      </c>
      <c r="D4776" s="151">
        <f t="shared" ref="D4776" si="1013">SUM(D4775:D4775)</f>
        <v>0</v>
      </c>
    </row>
    <row r="4777" spans="1:4" s="94" customFormat="1" x14ac:dyDescent="0.2">
      <c r="A4777" s="112"/>
      <c r="B4777" s="113"/>
      <c r="C4777" s="114"/>
      <c r="D4777" s="114"/>
    </row>
    <row r="4778" spans="1:4" s="94" customFormat="1" x14ac:dyDescent="0.2">
      <c r="A4778" s="107"/>
      <c r="B4778" s="108"/>
      <c r="C4778" s="114"/>
      <c r="D4778" s="114"/>
    </row>
    <row r="4779" spans="1:4" s="94" customFormat="1" x14ac:dyDescent="0.2">
      <c r="A4779" s="112" t="s">
        <v>735</v>
      </c>
      <c r="B4779" s="115"/>
      <c r="C4779" s="114"/>
      <c r="D4779" s="114"/>
    </row>
    <row r="4780" spans="1:4" s="94" customFormat="1" x14ac:dyDescent="0.2">
      <c r="A4780" s="112" t="s">
        <v>241</v>
      </c>
      <c r="B4780" s="115"/>
      <c r="C4780" s="114"/>
      <c r="D4780" s="114"/>
    </row>
    <row r="4781" spans="1:4" s="94" customFormat="1" x14ac:dyDescent="0.2">
      <c r="A4781" s="112" t="s">
        <v>341</v>
      </c>
      <c r="B4781" s="115"/>
      <c r="C4781" s="114"/>
      <c r="D4781" s="114"/>
    </row>
    <row r="4782" spans="1:4" s="94" customFormat="1" x14ac:dyDescent="0.2">
      <c r="A4782" s="112" t="s">
        <v>736</v>
      </c>
      <c r="B4782" s="115"/>
      <c r="C4782" s="114"/>
      <c r="D4782" s="114"/>
    </row>
    <row r="4783" spans="1:4" s="94" customFormat="1" x14ac:dyDescent="0.2">
      <c r="A4783" s="130"/>
      <c r="B4783" s="143"/>
      <c r="C4783" s="114"/>
      <c r="D4783" s="114"/>
    </row>
    <row r="4784" spans="1:4" s="94" customFormat="1" x14ac:dyDescent="0.2">
      <c r="A4784" s="110">
        <v>410000</v>
      </c>
      <c r="B4784" s="111" t="s">
        <v>87</v>
      </c>
      <c r="C4784" s="109">
        <f>C4785+C4790+0+C4794+C4792</f>
        <v>16510900</v>
      </c>
      <c r="D4784" s="109">
        <f>D4785+D4790+0+D4794+D4792</f>
        <v>142400000</v>
      </c>
    </row>
    <row r="4785" spans="1:4" s="94" customFormat="1" x14ac:dyDescent="0.2">
      <c r="A4785" s="110">
        <v>412000</v>
      </c>
      <c r="B4785" s="115" t="s">
        <v>205</v>
      </c>
      <c r="C4785" s="109">
        <f>SUM(C4786:C4789)</f>
        <v>10510900</v>
      </c>
      <c r="D4785" s="109">
        <f>SUM(D4786:D4789)</f>
        <v>0</v>
      </c>
    </row>
    <row r="4786" spans="1:4" s="94" customFormat="1" x14ac:dyDescent="0.2">
      <c r="A4786" s="120">
        <v>412700</v>
      </c>
      <c r="B4786" s="113" t="s">
        <v>202</v>
      </c>
      <c r="C4786" s="114">
        <v>1577800</v>
      </c>
      <c r="D4786" s="122">
        <v>0</v>
      </c>
    </row>
    <row r="4787" spans="1:4" s="94" customFormat="1" ht="40.5" x14ac:dyDescent="0.2">
      <c r="A4787" s="112">
        <v>412700</v>
      </c>
      <c r="B4787" s="113" t="s">
        <v>737</v>
      </c>
      <c r="C4787" s="114">
        <v>8923100</v>
      </c>
      <c r="D4787" s="122">
        <v>0</v>
      </c>
    </row>
    <row r="4788" spans="1:4" s="94" customFormat="1" x14ac:dyDescent="0.2">
      <c r="A4788" s="112">
        <v>412900</v>
      </c>
      <c r="B4788" s="113" t="s">
        <v>297</v>
      </c>
      <c r="C4788" s="114">
        <v>0</v>
      </c>
      <c r="D4788" s="122">
        <v>0</v>
      </c>
    </row>
    <row r="4789" spans="1:4" s="94" customFormat="1" ht="40.5" x14ac:dyDescent="0.2">
      <c r="A4789" s="112">
        <v>412900</v>
      </c>
      <c r="B4789" s="113" t="s">
        <v>738</v>
      </c>
      <c r="C4789" s="114">
        <v>10000</v>
      </c>
      <c r="D4789" s="122">
        <v>0</v>
      </c>
    </row>
    <row r="4790" spans="1:4" s="94" customFormat="1" x14ac:dyDescent="0.2">
      <c r="A4790" s="110">
        <v>415000</v>
      </c>
      <c r="B4790" s="115" t="s">
        <v>50</v>
      </c>
      <c r="C4790" s="109">
        <f>SUM(C4791:C4791)</f>
        <v>0</v>
      </c>
      <c r="D4790" s="109">
        <f>SUM(D4791:D4791)</f>
        <v>142400000</v>
      </c>
    </row>
    <row r="4791" spans="1:4" s="94" customFormat="1" x14ac:dyDescent="0.2">
      <c r="A4791" s="112">
        <v>415200</v>
      </c>
      <c r="B4791" s="113" t="s">
        <v>66</v>
      </c>
      <c r="C4791" s="114">
        <v>0</v>
      </c>
      <c r="D4791" s="114">
        <v>142400000</v>
      </c>
    </row>
    <row r="4792" spans="1:4" s="119" customFormat="1" x14ac:dyDescent="0.2">
      <c r="A4792" s="110">
        <v>416000</v>
      </c>
      <c r="B4792" s="115" t="s">
        <v>207</v>
      </c>
      <c r="C4792" s="109">
        <f t="shared" ref="C4792:D4792" si="1014">C4793</f>
        <v>0</v>
      </c>
      <c r="D4792" s="109">
        <f t="shared" si="1014"/>
        <v>0</v>
      </c>
    </row>
    <row r="4793" spans="1:4" s="94" customFormat="1" x14ac:dyDescent="0.2">
      <c r="A4793" s="112">
        <v>416100</v>
      </c>
      <c r="B4793" s="113" t="s">
        <v>278</v>
      </c>
      <c r="C4793" s="114">
        <v>0</v>
      </c>
      <c r="D4793" s="122">
        <v>0</v>
      </c>
    </row>
    <row r="4794" spans="1:4" s="119" customFormat="1" x14ac:dyDescent="0.2">
      <c r="A4794" s="110">
        <v>419000</v>
      </c>
      <c r="B4794" s="115" t="s">
        <v>210</v>
      </c>
      <c r="C4794" s="109">
        <f t="shared" ref="C4794" si="1015">C4795</f>
        <v>6000000</v>
      </c>
      <c r="D4794" s="109">
        <f t="shared" ref="D4794" si="1016">D4795</f>
        <v>0</v>
      </c>
    </row>
    <row r="4795" spans="1:4" s="94" customFormat="1" x14ac:dyDescent="0.2">
      <c r="A4795" s="112">
        <v>419100</v>
      </c>
      <c r="B4795" s="113" t="s">
        <v>210</v>
      </c>
      <c r="C4795" s="114">
        <v>6000000</v>
      </c>
      <c r="D4795" s="122">
        <v>0</v>
      </c>
    </row>
    <row r="4796" spans="1:4" s="94" customFormat="1" x14ac:dyDescent="0.2">
      <c r="A4796" s="110">
        <v>480000</v>
      </c>
      <c r="B4796" s="115" t="s">
        <v>147</v>
      </c>
      <c r="C4796" s="109">
        <f>C4797+C4803</f>
        <v>2041700</v>
      </c>
      <c r="D4796" s="109">
        <f>D4797+D4803</f>
        <v>0</v>
      </c>
    </row>
    <row r="4797" spans="1:4" s="94" customFormat="1" x14ac:dyDescent="0.2">
      <c r="A4797" s="110">
        <v>487000</v>
      </c>
      <c r="B4797" s="115" t="s">
        <v>199</v>
      </c>
      <c r="C4797" s="109">
        <f>SUM(C4798:C4802)</f>
        <v>2036700</v>
      </c>
      <c r="D4797" s="109">
        <f>SUM(D4798:D4802)</f>
        <v>0</v>
      </c>
    </row>
    <row r="4798" spans="1:4" s="94" customFormat="1" x14ac:dyDescent="0.2">
      <c r="A4798" s="154">
        <v>487100</v>
      </c>
      <c r="B4798" s="159" t="s">
        <v>476</v>
      </c>
      <c r="C4798" s="114">
        <v>30700</v>
      </c>
      <c r="D4798" s="122">
        <v>0</v>
      </c>
    </row>
    <row r="4799" spans="1:4" s="94" customFormat="1" x14ac:dyDescent="0.2">
      <c r="A4799" s="154">
        <v>487100</v>
      </c>
      <c r="B4799" s="159" t="s">
        <v>477</v>
      </c>
      <c r="C4799" s="114">
        <v>176000</v>
      </c>
      <c r="D4799" s="122">
        <v>0</v>
      </c>
    </row>
    <row r="4800" spans="1:4" s="94" customFormat="1" x14ac:dyDescent="0.2">
      <c r="A4800" s="154">
        <v>487100</v>
      </c>
      <c r="B4800" s="159" t="s">
        <v>478</v>
      </c>
      <c r="C4800" s="114">
        <v>30000</v>
      </c>
      <c r="D4800" s="122">
        <v>0</v>
      </c>
    </row>
    <row r="4801" spans="1:4" s="94" customFormat="1" x14ac:dyDescent="0.2">
      <c r="A4801" s="154">
        <v>487300</v>
      </c>
      <c r="B4801" s="159" t="s">
        <v>479</v>
      </c>
      <c r="C4801" s="114">
        <v>300000</v>
      </c>
      <c r="D4801" s="122">
        <v>0</v>
      </c>
    </row>
    <row r="4802" spans="1:4" s="94" customFormat="1" ht="40.5" x14ac:dyDescent="0.2">
      <c r="A4802" s="154">
        <v>487400</v>
      </c>
      <c r="B4802" s="159" t="s">
        <v>480</v>
      </c>
      <c r="C4802" s="114">
        <v>1500000</v>
      </c>
      <c r="D4802" s="122">
        <v>0</v>
      </c>
    </row>
    <row r="4803" spans="1:4" s="119" customFormat="1" x14ac:dyDescent="0.2">
      <c r="A4803" s="110">
        <v>488000</v>
      </c>
      <c r="B4803" s="115" t="s">
        <v>103</v>
      </c>
      <c r="C4803" s="109">
        <f>SUM(C4804:C4805)</f>
        <v>5000</v>
      </c>
      <c r="D4803" s="109">
        <f>SUM(D4804:D4805)</f>
        <v>0</v>
      </c>
    </row>
    <row r="4804" spans="1:4" s="94" customFormat="1" x14ac:dyDescent="0.2">
      <c r="A4804" s="112">
        <v>488100</v>
      </c>
      <c r="B4804" s="113" t="s">
        <v>481</v>
      </c>
      <c r="C4804" s="114">
        <v>5000</v>
      </c>
      <c r="D4804" s="122">
        <v>0</v>
      </c>
    </row>
    <row r="4805" spans="1:4" s="94" customFormat="1" ht="40.5" x14ac:dyDescent="0.2">
      <c r="A4805" s="112">
        <v>488100</v>
      </c>
      <c r="B4805" s="113" t="s">
        <v>482</v>
      </c>
      <c r="C4805" s="114">
        <v>0</v>
      </c>
      <c r="D4805" s="122">
        <v>0</v>
      </c>
    </row>
    <row r="4806" spans="1:4" s="94" customFormat="1" x14ac:dyDescent="0.2">
      <c r="A4806" s="110">
        <v>510000</v>
      </c>
      <c r="B4806" s="115" t="s">
        <v>151</v>
      </c>
      <c r="C4806" s="109">
        <f t="shared" ref="C4806" si="1017">C4807</f>
        <v>0</v>
      </c>
      <c r="D4806" s="109">
        <f t="shared" ref="D4806" si="1018">D4807</f>
        <v>0</v>
      </c>
    </row>
    <row r="4807" spans="1:4" s="94" customFormat="1" x14ac:dyDescent="0.2">
      <c r="A4807" s="110">
        <v>511000</v>
      </c>
      <c r="B4807" s="115" t="s">
        <v>152</v>
      </c>
      <c r="C4807" s="109">
        <f>SUM(C4808:C4808)</f>
        <v>0</v>
      </c>
      <c r="D4807" s="109">
        <f>SUM(D4808:D4808)</f>
        <v>0</v>
      </c>
    </row>
    <row r="4808" spans="1:4" s="94" customFormat="1" x14ac:dyDescent="0.2">
      <c r="A4808" s="112">
        <v>511100</v>
      </c>
      <c r="B4808" s="113" t="s">
        <v>153</v>
      </c>
      <c r="C4808" s="114">
        <v>0</v>
      </c>
      <c r="D4808" s="122">
        <v>0</v>
      </c>
    </row>
    <row r="4809" spans="1:4" s="119" customFormat="1" x14ac:dyDescent="0.2">
      <c r="A4809" s="110">
        <v>610000</v>
      </c>
      <c r="B4809" s="115" t="s">
        <v>170</v>
      </c>
      <c r="C4809" s="109">
        <f>C4810+C4812</f>
        <v>200000</v>
      </c>
      <c r="D4809" s="109">
        <f>D4810+D4812</f>
        <v>0</v>
      </c>
    </row>
    <row r="4810" spans="1:4" s="119" customFormat="1" x14ac:dyDescent="0.2">
      <c r="A4810" s="110">
        <v>611000</v>
      </c>
      <c r="B4810" s="115" t="s">
        <v>114</v>
      </c>
      <c r="C4810" s="109">
        <f>0+C4811</f>
        <v>0</v>
      </c>
      <c r="D4810" s="109">
        <f>0+D4811</f>
        <v>0</v>
      </c>
    </row>
    <row r="4811" spans="1:4" s="94" customFormat="1" x14ac:dyDescent="0.2">
      <c r="A4811" s="112">
        <v>611200</v>
      </c>
      <c r="B4811" s="113" t="s">
        <v>223</v>
      </c>
      <c r="C4811" s="114">
        <v>0</v>
      </c>
      <c r="D4811" s="122">
        <v>0</v>
      </c>
    </row>
    <row r="4812" spans="1:4" s="119" customFormat="1" ht="40.5" x14ac:dyDescent="0.2">
      <c r="A4812" s="110">
        <v>618000</v>
      </c>
      <c r="B4812" s="115" t="s">
        <v>115</v>
      </c>
      <c r="C4812" s="109">
        <f>C4813+0</f>
        <v>200000</v>
      </c>
      <c r="D4812" s="109">
        <f>D4813+0</f>
        <v>0</v>
      </c>
    </row>
    <row r="4813" spans="1:4" s="94" customFormat="1" x14ac:dyDescent="0.2">
      <c r="A4813" s="112">
        <v>618100</v>
      </c>
      <c r="B4813" s="113" t="s">
        <v>173</v>
      </c>
      <c r="C4813" s="114">
        <v>200000</v>
      </c>
      <c r="D4813" s="122">
        <v>0</v>
      </c>
    </row>
    <row r="4814" spans="1:4" s="94" customFormat="1" x14ac:dyDescent="0.2">
      <c r="A4814" s="110">
        <v>630000</v>
      </c>
      <c r="B4814" s="115" t="s">
        <v>321</v>
      </c>
      <c r="C4814" s="109">
        <f>C4815+C4820</f>
        <v>10653600</v>
      </c>
      <c r="D4814" s="109">
        <f>D4815+D4820</f>
        <v>0</v>
      </c>
    </row>
    <row r="4815" spans="1:4" s="94" customFormat="1" x14ac:dyDescent="0.2">
      <c r="A4815" s="110">
        <v>631000</v>
      </c>
      <c r="B4815" s="115" t="s">
        <v>125</v>
      </c>
      <c r="C4815" s="109">
        <f>SUM(C4816:C4819)</f>
        <v>3105000</v>
      </c>
      <c r="D4815" s="109">
        <f>SUM(D4816:D4819)</f>
        <v>0</v>
      </c>
    </row>
    <row r="4816" spans="1:4" s="94" customFormat="1" x14ac:dyDescent="0.2">
      <c r="A4816" s="120">
        <v>631900</v>
      </c>
      <c r="B4816" s="113" t="s">
        <v>483</v>
      </c>
      <c r="C4816" s="114">
        <v>5000</v>
      </c>
      <c r="D4816" s="122">
        <v>0</v>
      </c>
    </row>
    <row r="4817" spans="1:4" s="94" customFormat="1" x14ac:dyDescent="0.2">
      <c r="A4817" s="120">
        <v>631900</v>
      </c>
      <c r="B4817" s="113" t="s">
        <v>484</v>
      </c>
      <c r="C4817" s="114">
        <v>2000000</v>
      </c>
      <c r="D4817" s="122">
        <v>0</v>
      </c>
    </row>
    <row r="4818" spans="1:4" s="94" customFormat="1" x14ac:dyDescent="0.2">
      <c r="A4818" s="120">
        <v>631900</v>
      </c>
      <c r="B4818" s="113" t="s">
        <v>366</v>
      </c>
      <c r="C4818" s="114">
        <v>1100000</v>
      </c>
      <c r="D4818" s="122">
        <v>0</v>
      </c>
    </row>
    <row r="4819" spans="1:4" s="94" customFormat="1" ht="40.5" x14ac:dyDescent="0.2">
      <c r="A4819" s="120">
        <v>631900</v>
      </c>
      <c r="B4819" s="113" t="s">
        <v>739</v>
      </c>
      <c r="C4819" s="114">
        <v>0</v>
      </c>
      <c r="D4819" s="122">
        <v>0</v>
      </c>
    </row>
    <row r="4820" spans="1:4" s="119" customFormat="1" x14ac:dyDescent="0.2">
      <c r="A4820" s="110">
        <v>638000</v>
      </c>
      <c r="B4820" s="115" t="s">
        <v>126</v>
      </c>
      <c r="C4820" s="109">
        <f t="shared" ref="C4820" si="1019">SUM(C4821:C4823)</f>
        <v>7548600</v>
      </c>
      <c r="D4820" s="109">
        <f t="shared" ref="D4820" si="1020">SUM(D4821:D4823)</f>
        <v>0</v>
      </c>
    </row>
    <row r="4821" spans="1:4" s="94" customFormat="1" x14ac:dyDescent="0.2">
      <c r="A4821" s="112">
        <v>638100</v>
      </c>
      <c r="B4821" s="113" t="s">
        <v>195</v>
      </c>
      <c r="C4821" s="114">
        <v>3047600</v>
      </c>
      <c r="D4821" s="122">
        <v>0</v>
      </c>
    </row>
    <row r="4822" spans="1:4" s="94" customFormat="1" ht="40.5" x14ac:dyDescent="0.2">
      <c r="A4822" s="120">
        <v>638200</v>
      </c>
      <c r="B4822" s="113" t="s">
        <v>196</v>
      </c>
      <c r="C4822" s="114">
        <v>1000</v>
      </c>
      <c r="D4822" s="122">
        <v>0</v>
      </c>
    </row>
    <row r="4823" spans="1:4" s="94" customFormat="1" x14ac:dyDescent="0.2">
      <c r="A4823" s="120">
        <v>638200</v>
      </c>
      <c r="B4823" s="113" t="s">
        <v>485</v>
      </c>
      <c r="C4823" s="114">
        <v>4500000</v>
      </c>
      <c r="D4823" s="122">
        <v>0</v>
      </c>
    </row>
    <row r="4824" spans="1:4" s="94" customFormat="1" x14ac:dyDescent="0.2">
      <c r="A4824" s="107"/>
      <c r="B4824" s="115" t="s">
        <v>740</v>
      </c>
      <c r="C4824" s="109">
        <f>C4784+C4796+C4806+C4814+C4809</f>
        <v>29406200</v>
      </c>
      <c r="D4824" s="109">
        <f>D4784+D4796+D4806+D4814+D4809</f>
        <v>142400000</v>
      </c>
    </row>
    <row r="4825" spans="1:4" s="94" customFormat="1" x14ac:dyDescent="0.2">
      <c r="A4825" s="130"/>
      <c r="B4825" s="143"/>
      <c r="C4825" s="114"/>
      <c r="D4825" s="114"/>
    </row>
    <row r="4826" spans="1:4" s="94" customFormat="1" x14ac:dyDescent="0.2">
      <c r="A4826" s="112" t="s">
        <v>741</v>
      </c>
      <c r="B4826" s="115"/>
      <c r="C4826" s="114"/>
      <c r="D4826" s="114"/>
    </row>
    <row r="4827" spans="1:4" s="94" customFormat="1" x14ac:dyDescent="0.2">
      <c r="A4827" s="112" t="s">
        <v>241</v>
      </c>
      <c r="B4827" s="115"/>
      <c r="C4827" s="114"/>
      <c r="D4827" s="114"/>
    </row>
    <row r="4828" spans="1:4" s="94" customFormat="1" x14ac:dyDescent="0.2">
      <c r="A4828" s="112" t="s">
        <v>341</v>
      </c>
      <c r="B4828" s="115"/>
      <c r="C4828" s="114"/>
      <c r="D4828" s="114"/>
    </row>
    <row r="4829" spans="1:4" s="94" customFormat="1" x14ac:dyDescent="0.2">
      <c r="A4829" s="112" t="s">
        <v>742</v>
      </c>
      <c r="B4829" s="115"/>
      <c r="C4829" s="114"/>
      <c r="D4829" s="114"/>
    </row>
    <row r="4830" spans="1:4" s="94" customFormat="1" x14ac:dyDescent="0.2">
      <c r="A4830" s="130"/>
      <c r="B4830" s="143"/>
      <c r="C4830" s="114"/>
      <c r="D4830" s="114"/>
    </row>
    <row r="4831" spans="1:4" s="94" customFormat="1" x14ac:dyDescent="0.2">
      <c r="A4831" s="110">
        <v>410000</v>
      </c>
      <c r="B4831" s="111" t="s">
        <v>87</v>
      </c>
      <c r="C4831" s="109">
        <f>C4832+C4837</f>
        <v>59541400</v>
      </c>
      <c r="D4831" s="109">
        <f>D4832+D4837</f>
        <v>0</v>
      </c>
    </row>
    <row r="4832" spans="1:4" s="94" customFormat="1" x14ac:dyDescent="0.2">
      <c r="A4832" s="110">
        <v>413000</v>
      </c>
      <c r="B4832" s="115" t="s">
        <v>206</v>
      </c>
      <c r="C4832" s="131">
        <f>SUM(C4833:C4836)</f>
        <v>59117600</v>
      </c>
      <c r="D4832" s="131">
        <f>SUM(D4833:D4836)</f>
        <v>0</v>
      </c>
    </row>
    <row r="4833" spans="1:4" s="94" customFormat="1" x14ac:dyDescent="0.2">
      <c r="A4833" s="112">
        <v>413100</v>
      </c>
      <c r="B4833" s="113" t="s">
        <v>527</v>
      </c>
      <c r="C4833" s="114">
        <v>52552500</v>
      </c>
      <c r="D4833" s="122">
        <v>0</v>
      </c>
    </row>
    <row r="4834" spans="1:4" s="94" customFormat="1" ht="40.5" x14ac:dyDescent="0.2">
      <c r="A4834" s="112">
        <v>413100</v>
      </c>
      <c r="B4834" s="113" t="s">
        <v>743</v>
      </c>
      <c r="C4834" s="114">
        <v>2290200</v>
      </c>
      <c r="D4834" s="122">
        <v>0</v>
      </c>
    </row>
    <row r="4835" spans="1:4" s="94" customFormat="1" x14ac:dyDescent="0.2">
      <c r="A4835" s="112">
        <v>413100</v>
      </c>
      <c r="B4835" s="113" t="s">
        <v>309</v>
      </c>
      <c r="C4835" s="114">
        <v>759100</v>
      </c>
      <c r="D4835" s="122">
        <v>0</v>
      </c>
    </row>
    <row r="4836" spans="1:4" s="94" customFormat="1" x14ac:dyDescent="0.2">
      <c r="A4836" s="112">
        <v>413300</v>
      </c>
      <c r="B4836" s="113" t="s">
        <v>310</v>
      </c>
      <c r="C4836" s="114">
        <v>3515800</v>
      </c>
      <c r="D4836" s="122">
        <v>0</v>
      </c>
    </row>
    <row r="4837" spans="1:4" s="119" customFormat="1" x14ac:dyDescent="0.2">
      <c r="A4837" s="110">
        <v>419000</v>
      </c>
      <c r="B4837" s="115" t="s">
        <v>210</v>
      </c>
      <c r="C4837" s="109">
        <f t="shared" ref="C4837" si="1021">C4838</f>
        <v>423800</v>
      </c>
      <c r="D4837" s="109">
        <f t="shared" ref="D4837" si="1022">D4838</f>
        <v>0</v>
      </c>
    </row>
    <row r="4838" spans="1:4" s="94" customFormat="1" x14ac:dyDescent="0.2">
      <c r="A4838" s="112">
        <v>419100</v>
      </c>
      <c r="B4838" s="113" t="s">
        <v>210</v>
      </c>
      <c r="C4838" s="114">
        <v>423800</v>
      </c>
      <c r="D4838" s="122">
        <v>0</v>
      </c>
    </row>
    <row r="4839" spans="1:4" s="94" customFormat="1" x14ac:dyDescent="0.2">
      <c r="A4839" s="110">
        <v>620000</v>
      </c>
      <c r="B4839" s="115" t="s">
        <v>178</v>
      </c>
      <c r="C4839" s="109">
        <f t="shared" ref="C4839" si="1023">C4840</f>
        <v>229370000</v>
      </c>
      <c r="D4839" s="109">
        <f t="shared" ref="D4839" si="1024">D4840</f>
        <v>0</v>
      </c>
    </row>
    <row r="4840" spans="1:4" s="94" customFormat="1" x14ac:dyDescent="0.2">
      <c r="A4840" s="110">
        <v>621000</v>
      </c>
      <c r="B4840" s="115" t="s">
        <v>119</v>
      </c>
      <c r="C4840" s="109">
        <f>SUM(C4841:C4846)</f>
        <v>229370000</v>
      </c>
      <c r="D4840" s="109">
        <f>SUM(D4841:D4846)</f>
        <v>0</v>
      </c>
    </row>
    <row r="4841" spans="1:4" s="94" customFormat="1" x14ac:dyDescent="0.2">
      <c r="A4841" s="112">
        <v>621100</v>
      </c>
      <c r="B4841" s="113" t="s">
        <v>486</v>
      </c>
      <c r="C4841" s="114">
        <v>113120100</v>
      </c>
      <c r="D4841" s="122">
        <v>0</v>
      </c>
    </row>
    <row r="4842" spans="1:4" s="94" customFormat="1" ht="40.5" x14ac:dyDescent="0.2">
      <c r="A4842" s="112">
        <v>621100</v>
      </c>
      <c r="B4842" s="113" t="s">
        <v>744</v>
      </c>
      <c r="C4842" s="114">
        <v>44901700</v>
      </c>
      <c r="D4842" s="122">
        <v>0</v>
      </c>
    </row>
    <row r="4843" spans="1:4" s="94" customFormat="1" x14ac:dyDescent="0.2">
      <c r="A4843" s="154">
        <v>621100</v>
      </c>
      <c r="B4843" s="159" t="s">
        <v>487</v>
      </c>
      <c r="C4843" s="114">
        <v>19853200</v>
      </c>
      <c r="D4843" s="122">
        <v>0</v>
      </c>
    </row>
    <row r="4844" spans="1:4" s="94" customFormat="1" x14ac:dyDescent="0.2">
      <c r="A4844" s="154">
        <v>621300</v>
      </c>
      <c r="B4844" s="159" t="s">
        <v>488</v>
      </c>
      <c r="C4844" s="114">
        <v>43907200</v>
      </c>
      <c r="D4844" s="122">
        <v>0</v>
      </c>
    </row>
    <row r="4845" spans="1:4" s="94" customFormat="1" ht="40.5" x14ac:dyDescent="0.2">
      <c r="A4845" s="112">
        <v>621900</v>
      </c>
      <c r="B4845" s="113" t="s">
        <v>745</v>
      </c>
      <c r="C4845" s="114">
        <v>7587800</v>
      </c>
      <c r="D4845" s="122">
        <v>0</v>
      </c>
    </row>
    <row r="4846" spans="1:4" s="94" customFormat="1" x14ac:dyDescent="0.2">
      <c r="A4846" s="112">
        <v>621900</v>
      </c>
      <c r="B4846" s="113" t="s">
        <v>182</v>
      </c>
      <c r="C4846" s="114">
        <v>0</v>
      </c>
      <c r="D4846" s="122">
        <v>0</v>
      </c>
    </row>
    <row r="4847" spans="1:4" s="119" customFormat="1" x14ac:dyDescent="0.2">
      <c r="A4847" s="110">
        <v>630000</v>
      </c>
      <c r="B4847" s="115" t="s">
        <v>321</v>
      </c>
      <c r="C4847" s="109">
        <f t="shared" ref="C4847" si="1025">C4848</f>
        <v>679600</v>
      </c>
      <c r="D4847" s="109">
        <f t="shared" ref="D4847" si="1026">D4848</f>
        <v>0</v>
      </c>
    </row>
    <row r="4848" spans="1:4" s="119" customFormat="1" x14ac:dyDescent="0.2">
      <c r="A4848" s="110">
        <v>631000</v>
      </c>
      <c r="B4848" s="115" t="s">
        <v>125</v>
      </c>
      <c r="C4848" s="109">
        <f>C4849+C4850+0</f>
        <v>679600</v>
      </c>
      <c r="D4848" s="109">
        <f>D4849+D4850+0</f>
        <v>0</v>
      </c>
    </row>
    <row r="4849" spans="1:4" s="94" customFormat="1" x14ac:dyDescent="0.2">
      <c r="A4849" s="120">
        <v>631900</v>
      </c>
      <c r="B4849" s="113" t="s">
        <v>489</v>
      </c>
      <c r="C4849" s="114">
        <v>679600</v>
      </c>
      <c r="D4849" s="122">
        <v>0</v>
      </c>
    </row>
    <row r="4850" spans="1:4" s="94" customFormat="1" x14ac:dyDescent="0.2">
      <c r="A4850" s="120">
        <v>631900</v>
      </c>
      <c r="B4850" s="113" t="s">
        <v>366</v>
      </c>
      <c r="C4850" s="114">
        <v>0</v>
      </c>
      <c r="D4850" s="122">
        <v>0</v>
      </c>
    </row>
    <row r="4851" spans="1:4" s="94" customFormat="1" x14ac:dyDescent="0.2">
      <c r="A4851" s="112"/>
      <c r="B4851" s="115" t="s">
        <v>746</v>
      </c>
      <c r="C4851" s="109">
        <f>C4831+C4839+C4847</f>
        <v>289591000</v>
      </c>
      <c r="D4851" s="109">
        <f>D4831+D4839+D4847</f>
        <v>0</v>
      </c>
    </row>
    <row r="4852" spans="1:4" s="94" customFormat="1" x14ac:dyDescent="0.2">
      <c r="A4852" s="107"/>
      <c r="B4852" s="108"/>
      <c r="C4852" s="114"/>
      <c r="D4852" s="114"/>
    </row>
    <row r="4853" spans="1:4" s="94" customFormat="1" x14ac:dyDescent="0.2">
      <c r="A4853" s="112" t="s">
        <v>747</v>
      </c>
      <c r="B4853" s="115"/>
      <c r="C4853" s="114"/>
      <c r="D4853" s="114"/>
    </row>
    <row r="4854" spans="1:4" s="94" customFormat="1" x14ac:dyDescent="0.2">
      <c r="A4854" s="112" t="s">
        <v>241</v>
      </c>
      <c r="B4854" s="115"/>
      <c r="C4854" s="114"/>
      <c r="D4854" s="114"/>
    </row>
    <row r="4855" spans="1:4" s="94" customFormat="1" x14ac:dyDescent="0.2">
      <c r="A4855" s="112" t="s">
        <v>341</v>
      </c>
      <c r="B4855" s="115"/>
      <c r="C4855" s="114"/>
      <c r="D4855" s="114"/>
    </row>
    <row r="4856" spans="1:4" s="94" customFormat="1" x14ac:dyDescent="0.2">
      <c r="A4856" s="112" t="s">
        <v>529</v>
      </c>
      <c r="B4856" s="115"/>
      <c r="C4856" s="114"/>
      <c r="D4856" s="114"/>
    </row>
    <row r="4857" spans="1:4" s="94" customFormat="1" x14ac:dyDescent="0.2">
      <c r="A4857" s="130"/>
      <c r="B4857" s="143"/>
      <c r="C4857" s="114"/>
      <c r="D4857" s="114"/>
    </row>
    <row r="4858" spans="1:4" s="94" customFormat="1" x14ac:dyDescent="0.2">
      <c r="A4858" s="110">
        <v>410000</v>
      </c>
      <c r="B4858" s="111" t="s">
        <v>87</v>
      </c>
      <c r="C4858" s="109">
        <f t="shared" ref="C4858" si="1027">C4859</f>
        <v>167165900</v>
      </c>
      <c r="D4858" s="109">
        <f t="shared" ref="D4858" si="1028">D4859</f>
        <v>0</v>
      </c>
    </row>
    <row r="4859" spans="1:4" s="94" customFormat="1" x14ac:dyDescent="0.2">
      <c r="A4859" s="110">
        <v>413000</v>
      </c>
      <c r="B4859" s="115" t="s">
        <v>206</v>
      </c>
      <c r="C4859" s="109">
        <f t="shared" ref="C4859" si="1029">SUM(C4860:C4862)</f>
        <v>167165900</v>
      </c>
      <c r="D4859" s="109">
        <f>SUM(D4860:D4862)</f>
        <v>0</v>
      </c>
    </row>
    <row r="4860" spans="1:4" s="94" customFormat="1" x14ac:dyDescent="0.2">
      <c r="A4860" s="120">
        <v>413100</v>
      </c>
      <c r="B4860" s="113" t="s">
        <v>311</v>
      </c>
      <c r="C4860" s="114">
        <v>77043400</v>
      </c>
      <c r="D4860" s="122">
        <v>0</v>
      </c>
    </row>
    <row r="4861" spans="1:4" s="94" customFormat="1" x14ac:dyDescent="0.2">
      <c r="A4861" s="112">
        <v>413400</v>
      </c>
      <c r="B4861" s="113" t="s">
        <v>98</v>
      </c>
      <c r="C4861" s="114">
        <v>81308000</v>
      </c>
      <c r="D4861" s="122">
        <v>0</v>
      </c>
    </row>
    <row r="4862" spans="1:4" s="94" customFormat="1" x14ac:dyDescent="0.2">
      <c r="A4862" s="112">
        <v>413700</v>
      </c>
      <c r="B4862" s="113" t="s">
        <v>217</v>
      </c>
      <c r="C4862" s="114">
        <v>8814500</v>
      </c>
      <c r="D4862" s="122">
        <v>0</v>
      </c>
    </row>
    <row r="4863" spans="1:4" s="119" customFormat="1" x14ac:dyDescent="0.2">
      <c r="A4863" s="110">
        <v>480000</v>
      </c>
      <c r="B4863" s="115" t="s">
        <v>147</v>
      </c>
      <c r="C4863" s="109">
        <f t="shared" ref="C4863:C4864" si="1030">C4864</f>
        <v>0</v>
      </c>
      <c r="D4863" s="109">
        <f t="shared" ref="D4863:D4864" si="1031">D4864</f>
        <v>0</v>
      </c>
    </row>
    <row r="4864" spans="1:4" s="119" customFormat="1" x14ac:dyDescent="0.2">
      <c r="A4864" s="110">
        <v>488000</v>
      </c>
      <c r="B4864" s="115" t="s">
        <v>103</v>
      </c>
      <c r="C4864" s="109">
        <f t="shared" si="1030"/>
        <v>0</v>
      </c>
      <c r="D4864" s="109">
        <f t="shared" si="1031"/>
        <v>0</v>
      </c>
    </row>
    <row r="4865" spans="1:4" s="94" customFormat="1" x14ac:dyDescent="0.2">
      <c r="A4865" s="112">
        <v>488100</v>
      </c>
      <c r="B4865" s="113" t="s">
        <v>294</v>
      </c>
      <c r="C4865" s="114">
        <v>0</v>
      </c>
      <c r="D4865" s="122">
        <v>0</v>
      </c>
    </row>
    <row r="4866" spans="1:4" s="94" customFormat="1" x14ac:dyDescent="0.2">
      <c r="A4866" s="110">
        <v>620000</v>
      </c>
      <c r="B4866" s="115" t="s">
        <v>178</v>
      </c>
      <c r="C4866" s="109">
        <f t="shared" ref="C4866" si="1032">C4867</f>
        <v>691820500</v>
      </c>
      <c r="D4866" s="109">
        <f t="shared" ref="D4866" si="1033">D4867</f>
        <v>0</v>
      </c>
    </row>
    <row r="4867" spans="1:4" s="94" customFormat="1" x14ac:dyDescent="0.2">
      <c r="A4867" s="110">
        <v>621000</v>
      </c>
      <c r="B4867" s="115" t="s">
        <v>119</v>
      </c>
      <c r="C4867" s="109">
        <f t="shared" ref="C4867" si="1034">SUM(C4868:C4869)</f>
        <v>691820500</v>
      </c>
      <c r="D4867" s="109">
        <f t="shared" ref="D4867" si="1035">SUM(D4868:D4869)</f>
        <v>0</v>
      </c>
    </row>
    <row r="4868" spans="1:4" s="94" customFormat="1" x14ac:dyDescent="0.2">
      <c r="A4868" s="120">
        <v>621100</v>
      </c>
      <c r="B4868" s="113" t="s">
        <v>490</v>
      </c>
      <c r="C4868" s="114">
        <v>328579500</v>
      </c>
      <c r="D4868" s="122">
        <v>0</v>
      </c>
    </row>
    <row r="4869" spans="1:4" s="94" customFormat="1" x14ac:dyDescent="0.2">
      <c r="A4869" s="112">
        <v>621400</v>
      </c>
      <c r="B4869" s="113" t="s">
        <v>181</v>
      </c>
      <c r="C4869" s="114">
        <v>363241000</v>
      </c>
      <c r="D4869" s="122">
        <v>0</v>
      </c>
    </row>
    <row r="4870" spans="1:4" s="94" customFormat="1" x14ac:dyDescent="0.2">
      <c r="A4870" s="154"/>
      <c r="B4870" s="115" t="s">
        <v>279</v>
      </c>
      <c r="C4870" s="171">
        <f>C4858+C4866+C4863+0</f>
        <v>858986400</v>
      </c>
      <c r="D4870" s="171">
        <f>D4858+D4866+D4863+0</f>
        <v>0</v>
      </c>
    </row>
    <row r="4871" spans="1:4" s="94" customFormat="1" x14ac:dyDescent="0.2">
      <c r="A4871" s="107"/>
      <c r="B4871" s="108"/>
      <c r="C4871" s="114"/>
      <c r="D4871" s="114"/>
    </row>
    <row r="4872" spans="1:4" s="94" customFormat="1" x14ac:dyDescent="0.2">
      <c r="A4872" s="112" t="s">
        <v>748</v>
      </c>
      <c r="B4872" s="115"/>
      <c r="C4872" s="114"/>
      <c r="D4872" s="114"/>
    </row>
    <row r="4873" spans="1:4" s="94" customFormat="1" x14ac:dyDescent="0.2">
      <c r="A4873" s="112" t="s">
        <v>241</v>
      </c>
      <c r="B4873" s="115"/>
      <c r="C4873" s="114"/>
      <c r="D4873" s="114"/>
    </row>
    <row r="4874" spans="1:4" s="94" customFormat="1" x14ac:dyDescent="0.2">
      <c r="A4874" s="112" t="s">
        <v>341</v>
      </c>
      <c r="B4874" s="115"/>
      <c r="C4874" s="114"/>
      <c r="D4874" s="114"/>
    </row>
    <row r="4875" spans="1:4" s="94" customFormat="1" x14ac:dyDescent="0.2">
      <c r="A4875" s="112" t="s">
        <v>749</v>
      </c>
      <c r="B4875" s="115"/>
      <c r="C4875" s="114"/>
      <c r="D4875" s="114"/>
    </row>
    <row r="4876" spans="1:4" s="94" customFormat="1" x14ac:dyDescent="0.2">
      <c r="A4876" s="130"/>
      <c r="B4876" s="143"/>
      <c r="C4876" s="114"/>
      <c r="D4876" s="114"/>
    </row>
    <row r="4877" spans="1:4" s="94" customFormat="1" x14ac:dyDescent="0.2">
      <c r="A4877" s="110">
        <v>410000</v>
      </c>
      <c r="B4877" s="111" t="s">
        <v>87</v>
      </c>
      <c r="C4877" s="109">
        <f>0+C4878+0</f>
        <v>25000000</v>
      </c>
      <c r="D4877" s="109">
        <f>0+D4878+0</f>
        <v>0</v>
      </c>
    </row>
    <row r="4878" spans="1:4" s="94" customFormat="1" x14ac:dyDescent="0.2">
      <c r="A4878" s="110">
        <v>415000</v>
      </c>
      <c r="B4878" s="115" t="s">
        <v>50</v>
      </c>
      <c r="C4878" s="109">
        <f t="shared" ref="C4878:D4878" si="1036">SUM(C4879:C4880)</f>
        <v>25000000</v>
      </c>
      <c r="D4878" s="109">
        <f t="shared" si="1036"/>
        <v>0</v>
      </c>
    </row>
    <row r="4879" spans="1:4" s="94" customFormat="1" x14ac:dyDescent="0.2">
      <c r="A4879" s="120">
        <v>415100</v>
      </c>
      <c r="B4879" s="113" t="s">
        <v>259</v>
      </c>
      <c r="C4879" s="114">
        <v>0</v>
      </c>
      <c r="D4879" s="122">
        <v>0</v>
      </c>
    </row>
    <row r="4880" spans="1:4" s="94" customFormat="1" x14ac:dyDescent="0.2">
      <c r="A4880" s="120">
        <v>415200</v>
      </c>
      <c r="B4880" s="113" t="s">
        <v>66</v>
      </c>
      <c r="C4880" s="114">
        <v>25000000</v>
      </c>
      <c r="D4880" s="122">
        <v>0</v>
      </c>
    </row>
    <row r="4881" spans="1:4" s="94" customFormat="1" x14ac:dyDescent="0.2">
      <c r="A4881" s="110">
        <v>480000</v>
      </c>
      <c r="B4881" s="115" t="s">
        <v>147</v>
      </c>
      <c r="C4881" s="109">
        <f t="shared" ref="C4881" si="1037">C4882+C4884</f>
        <v>19000000</v>
      </c>
      <c r="D4881" s="109">
        <f t="shared" ref="D4881" si="1038">D4882+D4884</f>
        <v>0</v>
      </c>
    </row>
    <row r="4882" spans="1:4" s="94" customFormat="1" x14ac:dyDescent="0.2">
      <c r="A4882" s="110">
        <v>487000</v>
      </c>
      <c r="B4882" s="115" t="s">
        <v>199</v>
      </c>
      <c r="C4882" s="109">
        <f t="shared" ref="C4882" si="1039">SUM(C4883)</f>
        <v>19000000</v>
      </c>
      <c r="D4882" s="109">
        <f t="shared" ref="D4882" si="1040">SUM(D4883)</f>
        <v>0</v>
      </c>
    </row>
    <row r="4883" spans="1:4" s="94" customFormat="1" x14ac:dyDescent="0.2">
      <c r="A4883" s="112">
        <v>487300</v>
      </c>
      <c r="B4883" s="159" t="s">
        <v>148</v>
      </c>
      <c r="C4883" s="114">
        <v>19000000</v>
      </c>
      <c r="D4883" s="122">
        <v>0</v>
      </c>
    </row>
    <row r="4884" spans="1:4" s="119" customFormat="1" x14ac:dyDescent="0.2">
      <c r="A4884" s="110">
        <v>488000</v>
      </c>
      <c r="B4884" s="115" t="s">
        <v>103</v>
      </c>
      <c r="C4884" s="109">
        <f t="shared" ref="C4884" si="1041">C4885</f>
        <v>0</v>
      </c>
      <c r="D4884" s="109">
        <f t="shared" ref="D4884" si="1042">D4885</f>
        <v>0</v>
      </c>
    </row>
    <row r="4885" spans="1:4" s="94" customFormat="1" x14ac:dyDescent="0.2">
      <c r="A4885" s="112">
        <v>488100</v>
      </c>
      <c r="B4885" s="159" t="s">
        <v>103</v>
      </c>
      <c r="C4885" s="122">
        <v>0</v>
      </c>
      <c r="D4885" s="122">
        <v>0</v>
      </c>
    </row>
    <row r="4886" spans="1:4" s="94" customFormat="1" x14ac:dyDescent="0.2">
      <c r="A4886" s="110">
        <v>510000</v>
      </c>
      <c r="B4886" s="115" t="s">
        <v>151</v>
      </c>
      <c r="C4886" s="109">
        <f>C4887+0+0</f>
        <v>26000000</v>
      </c>
      <c r="D4886" s="109">
        <f>D4887+0+0</f>
        <v>0</v>
      </c>
    </row>
    <row r="4887" spans="1:4" s="94" customFormat="1" x14ac:dyDescent="0.2">
      <c r="A4887" s="110">
        <v>511000</v>
      </c>
      <c r="B4887" s="115" t="s">
        <v>152</v>
      </c>
      <c r="C4887" s="109">
        <f>SUM(C4888:C4891)</f>
        <v>26000000</v>
      </c>
      <c r="D4887" s="109">
        <f>SUM(D4888:D4891)</f>
        <v>0</v>
      </c>
    </row>
    <row r="4888" spans="1:4" s="94" customFormat="1" x14ac:dyDescent="0.2">
      <c r="A4888" s="112">
        <v>511100</v>
      </c>
      <c r="B4888" s="113" t="s">
        <v>153</v>
      </c>
      <c r="C4888" s="114">
        <v>16000000</v>
      </c>
      <c r="D4888" s="122">
        <v>0</v>
      </c>
    </row>
    <row r="4889" spans="1:4" s="94" customFormat="1" ht="40.5" x14ac:dyDescent="0.2">
      <c r="A4889" s="112">
        <v>511200</v>
      </c>
      <c r="B4889" s="113" t="s">
        <v>154</v>
      </c>
      <c r="C4889" s="114">
        <v>5000000</v>
      </c>
      <c r="D4889" s="122">
        <v>0</v>
      </c>
    </row>
    <row r="4890" spans="1:4" s="94" customFormat="1" x14ac:dyDescent="0.2">
      <c r="A4890" s="112">
        <v>511300</v>
      </c>
      <c r="B4890" s="113" t="s">
        <v>155</v>
      </c>
      <c r="C4890" s="114">
        <v>5000000</v>
      </c>
      <c r="D4890" s="122">
        <v>0</v>
      </c>
    </row>
    <row r="4891" spans="1:4" s="94" customFormat="1" x14ac:dyDescent="0.2">
      <c r="A4891" s="112">
        <v>511700</v>
      </c>
      <c r="B4891" s="113" t="s">
        <v>158</v>
      </c>
      <c r="C4891" s="114">
        <v>0</v>
      </c>
      <c r="D4891" s="122">
        <v>0</v>
      </c>
    </row>
    <row r="4892" spans="1:4" s="119" customFormat="1" x14ac:dyDescent="0.2">
      <c r="A4892" s="110">
        <v>630000</v>
      </c>
      <c r="B4892" s="115" t="s">
        <v>321</v>
      </c>
      <c r="C4892" s="109">
        <f>C4893+0</f>
        <v>0</v>
      </c>
      <c r="D4892" s="109">
        <f>D4893+0</f>
        <v>0</v>
      </c>
    </row>
    <row r="4893" spans="1:4" s="119" customFormat="1" x14ac:dyDescent="0.2">
      <c r="A4893" s="110">
        <v>631000</v>
      </c>
      <c r="B4893" s="115" t="s">
        <v>125</v>
      </c>
      <c r="C4893" s="109">
        <f>0+0+C4894</f>
        <v>0</v>
      </c>
      <c r="D4893" s="109">
        <f>0+0+D4894</f>
        <v>0</v>
      </c>
    </row>
    <row r="4894" spans="1:4" s="94" customFormat="1" x14ac:dyDescent="0.2">
      <c r="A4894" s="120">
        <v>631100</v>
      </c>
      <c r="B4894" s="113" t="s">
        <v>192</v>
      </c>
      <c r="C4894" s="114">
        <v>0</v>
      </c>
      <c r="D4894" s="122">
        <v>0</v>
      </c>
    </row>
    <row r="4895" spans="1:4" s="94" customFormat="1" ht="20.25" customHeight="1" x14ac:dyDescent="0.2">
      <c r="A4895" s="154"/>
      <c r="B4895" s="115" t="s">
        <v>491</v>
      </c>
      <c r="C4895" s="109">
        <f>C4877+C4881+C4886+0+C4892</f>
        <v>70000000</v>
      </c>
      <c r="D4895" s="109">
        <f>D4877+D4881+D4886+0+D4892</f>
        <v>0</v>
      </c>
    </row>
    <row r="4896" spans="1:4" s="94" customFormat="1" ht="20.25" customHeight="1" x14ac:dyDescent="0.2">
      <c r="A4896" s="153"/>
      <c r="B4896" s="147" t="s">
        <v>229</v>
      </c>
      <c r="C4896" s="151">
        <f>C4824+C4851+C4870+C4895</f>
        <v>1247983600</v>
      </c>
      <c r="D4896" s="151">
        <f>D4824+D4851+D4870+D4895</f>
        <v>142400000</v>
      </c>
    </row>
  </sheetData>
  <mergeCells count="1">
    <mergeCell ref="A1638:D1638"/>
  </mergeCells>
  <printOptions horizontalCentered="1" gridLines="1"/>
  <pageMargins left="0" right="0" top="0.39370078740157483" bottom="0" header="0" footer="0"/>
  <pageSetup paperSize="9" scale="43" firstPageNumber="11" orientation="portrait" useFirstPageNumber="1" r:id="rId1"/>
  <headerFooter>
    <oddFooter>&amp;C&amp;P</oddFooter>
  </headerFooter>
  <rowBreaks count="134" manualBreakCount="134">
    <brk id="57" max="16383" man="1"/>
    <brk id="105" max="16383" man="1"/>
    <brk id="148" max="16383" man="1"/>
    <brk id="180" max="16383" man="1"/>
    <brk id="213" max="16383" man="1"/>
    <brk id="255" max="16383" man="1"/>
    <brk id="287" max="16383" man="1"/>
    <brk id="324" max="16383" man="1"/>
    <brk id="384" max="16383" man="1"/>
    <brk id="415" max="16383" man="1"/>
    <brk id="437" max="16383" man="1"/>
    <brk id="471" max="16383" man="1"/>
    <brk id="507" max="16383" man="1"/>
    <brk id="534" max="16383" man="1"/>
    <brk id="565" max="16383" man="1"/>
    <brk id="595" max="16383" man="1"/>
    <brk id="634" max="16383" man="1"/>
    <brk id="676" max="16383" man="1"/>
    <brk id="712" max="16383" man="1"/>
    <brk id="751" max="16383" man="1"/>
    <brk id="787" max="16383" man="1"/>
    <brk id="850" max="16383" man="1"/>
    <brk id="888" max="16383" man="1"/>
    <brk id="925" max="16383" man="1"/>
    <brk id="973" max="16383" man="1"/>
    <brk id="1035" max="16383" man="1"/>
    <brk id="1077" max="16383" man="1"/>
    <brk id="1101" max="16383" man="1"/>
    <brk id="1140" max="16383" man="1"/>
    <brk id="1192" max="16383" man="1"/>
    <brk id="1227" max="16383" man="1"/>
    <brk id="1288" max="16383" man="1"/>
    <brk id="1322" max="16383" man="1"/>
    <brk id="1353" max="16383" man="1"/>
    <brk id="1405" max="16383" man="1"/>
    <brk id="1447" max="16383" man="1"/>
    <brk id="1473" max="16383" man="1"/>
    <brk id="1511" max="16383" man="1"/>
    <brk id="1544" max="16383" man="1"/>
    <brk id="1575" max="16383" man="1"/>
    <brk id="1607" max="16383" man="1"/>
    <brk id="1636" max="16383" man="1"/>
    <brk id="1670" max="16383" man="1"/>
    <brk id="1705" max="16383" man="1"/>
    <brk id="1741" max="16383" man="1"/>
    <brk id="1773" max="16383" man="1"/>
    <brk id="1804" max="16383" man="1"/>
    <brk id="1837" max="16383" man="1"/>
    <brk id="1867" max="16383" man="1"/>
    <brk id="1895" max="16383" man="1"/>
    <brk id="1920" max="16383" man="1"/>
    <brk id="1957" max="16383" man="1"/>
    <brk id="1991" max="16383" man="1"/>
    <brk id="2027" max="16383" man="1"/>
    <brk id="2056" max="16383" man="1"/>
    <brk id="2090" max="16383" man="1"/>
    <brk id="2134" max="16383" man="1"/>
    <brk id="2181" max="16383" man="1"/>
    <brk id="2228" max="16383" man="1"/>
    <brk id="2267" max="16383" man="1"/>
    <brk id="2307" max="16383" man="1"/>
    <brk id="2350" max="16383" man="1"/>
    <brk id="2384" max="16383" man="1"/>
    <brk id="2411" max="16383" man="1"/>
    <brk id="2445" max="16383" man="1"/>
    <brk id="2479" max="16383" man="1"/>
    <brk id="2510" max="16383" man="1"/>
    <brk id="2537" max="16383" man="1"/>
    <brk id="2569" max="16383" man="1"/>
    <brk id="2610" max="16383" man="1"/>
    <brk id="2649" max="16383" man="1"/>
    <brk id="2684" max="16383" man="1"/>
    <brk id="2715" max="16383" man="1"/>
    <brk id="2747" max="16383" man="1"/>
    <brk id="2780" max="16383" man="1"/>
    <brk id="2809" max="16383" man="1"/>
    <brk id="2842" max="16383" man="1"/>
    <brk id="2876" max="16383" man="1"/>
    <brk id="2911" max="16383" man="1"/>
    <brk id="2942" max="16383" man="1"/>
    <brk id="2975" max="16383" man="1"/>
    <brk id="3006" max="16383" man="1"/>
    <brk id="3038" max="16383" man="1"/>
    <brk id="3079" max="16383" man="1"/>
    <brk id="3111" max="16383" man="1"/>
    <brk id="3144" max="16383" man="1"/>
    <brk id="3176" max="16383" man="1"/>
    <brk id="3213" max="16383" man="1"/>
    <brk id="3243" max="16383" man="1"/>
    <brk id="3272" max="16383" man="1"/>
    <brk id="3305" max="16383" man="1"/>
    <brk id="3335" max="16383" man="1"/>
    <brk id="3366" max="16383" man="1"/>
    <brk id="3396" max="16383" man="1"/>
    <brk id="3429" max="16383" man="1"/>
    <brk id="3482" max="16383" man="1"/>
    <brk id="3542" max="16383" man="1"/>
    <brk id="3557" max="16383" man="1"/>
    <brk id="3616" max="16383" man="1"/>
    <brk id="3669" max="16383" man="1"/>
    <brk id="3700" max="16383" man="1"/>
    <brk id="3725" max="16383" man="1"/>
    <brk id="3744" max="16383" man="1"/>
    <brk id="3794" max="16383" man="1"/>
    <brk id="3810" max="16383" man="1"/>
    <brk id="3848" max="16383" man="1"/>
    <brk id="3881" max="16383" man="1"/>
    <brk id="3927" max="16383" man="1"/>
    <brk id="3967" max="16383" man="1"/>
    <brk id="4013" max="16383" man="1"/>
    <brk id="4047" max="16383" man="1"/>
    <brk id="4094" max="16383" man="1"/>
    <brk id="4110" max="16383" man="1"/>
    <brk id="4154" max="16383" man="1"/>
    <brk id="4192" max="16383" man="1"/>
    <brk id="4226" max="16383" man="1"/>
    <brk id="4236" max="16383" man="1"/>
    <brk id="4278" max="16383" man="1"/>
    <brk id="4322" max="16383" man="1"/>
    <brk id="4355" max="16383" man="1"/>
    <brk id="4406" max="16383" man="1"/>
    <brk id="4449" max="16383" man="1"/>
    <brk id="4482" max="16383" man="1"/>
    <brk id="4518" max="16383" man="1"/>
    <brk id="4547" max="16383" man="1"/>
    <brk id="4564" max="16383" man="1"/>
    <brk id="4608" max="16383" man="1"/>
    <brk id="4652" max="16383" man="1"/>
    <brk id="4694" max="16383" man="1"/>
    <brk id="4738" max="5" man="1"/>
    <brk id="4772" max="5" man="1"/>
    <brk id="4808" max="16383" man="1"/>
    <brk id="4824" max="16383" man="1"/>
    <brk id="48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3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H7" sqref="H7"/>
    </sheetView>
  </sheetViews>
  <sheetFormatPr defaultColWidth="9.140625" defaultRowHeight="18.75" x14ac:dyDescent="0.2"/>
  <cols>
    <col min="1" max="1" width="18.28515625" style="73" customWidth="1"/>
    <col min="2" max="2" width="108.28515625" style="180" customWidth="1"/>
    <col min="3" max="3" width="32.28515625" style="200" customWidth="1"/>
    <col min="4" max="5" width="9.140625" style="63"/>
    <col min="6" max="6" width="10" style="63" bestFit="1" customWidth="1"/>
    <col min="7" max="16384" width="9.140625" style="63"/>
  </cols>
  <sheetData>
    <row r="1" spans="1:3" s="61" customFormat="1" x14ac:dyDescent="0.2">
      <c r="A1" s="172"/>
      <c r="B1" s="173"/>
      <c r="C1" s="174"/>
    </row>
    <row r="2" spans="1:3" ht="110.25" customHeight="1" x14ac:dyDescent="0.2">
      <c r="A2" s="98" t="s">
        <v>44</v>
      </c>
      <c r="B2" s="98" t="s">
        <v>47</v>
      </c>
      <c r="C2" s="99" t="s">
        <v>58</v>
      </c>
    </row>
    <row r="3" spans="1:3" s="208" customFormat="1" ht="18" customHeight="1" x14ac:dyDescent="0.2">
      <c r="A3" s="175">
        <v>1</v>
      </c>
      <c r="B3" s="176">
        <v>2</v>
      </c>
      <c r="C3" s="175">
        <v>3</v>
      </c>
    </row>
    <row r="4" spans="1:3" x14ac:dyDescent="0.2">
      <c r="A4" s="84"/>
      <c r="B4" s="177"/>
      <c r="C4" s="178"/>
    </row>
    <row r="5" spans="1:3" ht="19.5" x14ac:dyDescent="0.2">
      <c r="A5" s="179"/>
      <c r="C5" s="181"/>
    </row>
    <row r="6" spans="1:3" ht="37.5" customHeight="1" x14ac:dyDescent="0.2">
      <c r="A6" s="223" t="s">
        <v>751</v>
      </c>
      <c r="B6" s="223"/>
      <c r="C6" s="63"/>
    </row>
    <row r="7" spans="1:3" ht="19.5" x14ac:dyDescent="0.2">
      <c r="A7" s="182"/>
      <c r="B7" s="183" t="s">
        <v>2</v>
      </c>
      <c r="C7" s="181"/>
    </row>
    <row r="8" spans="1:3" s="61" customFormat="1" x14ac:dyDescent="0.2">
      <c r="A8" s="184"/>
      <c r="B8" s="213"/>
      <c r="C8" s="185"/>
    </row>
    <row r="9" spans="1:3" s="61" customFormat="1" x14ac:dyDescent="0.2">
      <c r="A9" s="77"/>
      <c r="B9" s="213"/>
      <c r="C9" s="186"/>
    </row>
    <row r="10" spans="1:3" s="61" customFormat="1" ht="19.5" x14ac:dyDescent="0.2">
      <c r="A10" s="73" t="s">
        <v>553</v>
      </c>
      <c r="B10" s="71"/>
      <c r="C10" s="186"/>
    </row>
    <row r="11" spans="1:3" s="61" customFormat="1" ht="19.5" x14ac:dyDescent="0.2">
      <c r="A11" s="73" t="s">
        <v>236</v>
      </c>
      <c r="B11" s="71"/>
      <c r="C11" s="186"/>
    </row>
    <row r="12" spans="1:3" s="61" customFormat="1" ht="19.5" x14ac:dyDescent="0.2">
      <c r="A12" s="73" t="s">
        <v>336</v>
      </c>
      <c r="B12" s="71"/>
      <c r="C12" s="186"/>
    </row>
    <row r="13" spans="1:3" s="61" customFormat="1" ht="19.5" x14ac:dyDescent="0.2">
      <c r="A13" s="73" t="s">
        <v>554</v>
      </c>
      <c r="B13" s="71"/>
      <c r="C13" s="186"/>
    </row>
    <row r="14" spans="1:3" s="61" customFormat="1" x14ac:dyDescent="0.2">
      <c r="A14" s="73"/>
      <c r="B14" s="64"/>
      <c r="C14" s="185"/>
    </row>
    <row r="15" spans="1:3" s="194" customFormat="1" ht="18.75" customHeight="1" x14ac:dyDescent="0.2">
      <c r="A15" s="15">
        <v>720000</v>
      </c>
      <c r="B15" s="5" t="s">
        <v>81</v>
      </c>
      <c r="C15" s="185">
        <f t="shared" ref="C15:C16" si="0">C16</f>
        <v>38000</v>
      </c>
    </row>
    <row r="16" spans="1:3" s="61" customFormat="1" ht="19.5" x14ac:dyDescent="0.2">
      <c r="A16" s="74">
        <v>729000</v>
      </c>
      <c r="B16" s="14" t="s">
        <v>77</v>
      </c>
      <c r="C16" s="187">
        <f t="shared" si="0"/>
        <v>38000</v>
      </c>
    </row>
    <row r="17" spans="1:3" s="61" customFormat="1" x14ac:dyDescent="0.2">
      <c r="A17" s="73">
        <v>729100</v>
      </c>
      <c r="B17" s="11" t="s">
        <v>77</v>
      </c>
      <c r="C17" s="186">
        <v>38000</v>
      </c>
    </row>
    <row r="18" spans="1:3" s="194" customFormat="1" ht="37.5" x14ac:dyDescent="0.2">
      <c r="A18" s="15" t="s">
        <v>1</v>
      </c>
      <c r="B18" s="5" t="s">
        <v>752</v>
      </c>
      <c r="C18" s="185">
        <v>0</v>
      </c>
    </row>
    <row r="19" spans="1:3" s="61" customFormat="1" x14ac:dyDescent="0.2">
      <c r="A19" s="188"/>
      <c r="B19" s="189" t="s">
        <v>750</v>
      </c>
      <c r="C19" s="190">
        <f>C15+C18</f>
        <v>38000</v>
      </c>
    </row>
    <row r="20" spans="1:3" s="61" customFormat="1" x14ac:dyDescent="0.2">
      <c r="A20" s="184"/>
      <c r="B20" s="213"/>
      <c r="C20" s="185"/>
    </row>
    <row r="21" spans="1:3" s="61" customFormat="1" x14ac:dyDescent="0.2">
      <c r="A21" s="77"/>
      <c r="B21" s="213"/>
      <c r="C21" s="186"/>
    </row>
    <row r="22" spans="1:3" s="61" customFormat="1" ht="19.5" x14ac:dyDescent="0.2">
      <c r="A22" s="73" t="s">
        <v>557</v>
      </c>
      <c r="B22" s="71"/>
      <c r="C22" s="186"/>
    </row>
    <row r="23" spans="1:3" s="61" customFormat="1" ht="19.5" x14ac:dyDescent="0.2">
      <c r="A23" s="73" t="s">
        <v>236</v>
      </c>
      <c r="B23" s="71"/>
      <c r="C23" s="186"/>
    </row>
    <row r="24" spans="1:3" s="61" customFormat="1" ht="19.5" x14ac:dyDescent="0.2">
      <c r="A24" s="73" t="s">
        <v>339</v>
      </c>
      <c r="B24" s="71"/>
      <c r="C24" s="186"/>
    </row>
    <row r="25" spans="1:3" s="61" customFormat="1" ht="19.5" x14ac:dyDescent="0.2">
      <c r="A25" s="73" t="s">
        <v>529</v>
      </c>
      <c r="B25" s="71"/>
      <c r="C25" s="186"/>
    </row>
    <row r="26" spans="1:3" s="61" customFormat="1" x14ac:dyDescent="0.2">
      <c r="A26" s="73"/>
      <c r="B26" s="64"/>
      <c r="C26" s="185"/>
    </row>
    <row r="27" spans="1:3" s="194" customFormat="1" ht="18.75" customHeight="1" x14ac:dyDescent="0.2">
      <c r="A27" s="15">
        <v>720000</v>
      </c>
      <c r="B27" s="5" t="s">
        <v>81</v>
      </c>
      <c r="C27" s="185">
        <f t="shared" ref="C27" si="1">+C28</f>
        <v>200000</v>
      </c>
    </row>
    <row r="28" spans="1:3" s="61" customFormat="1" ht="19.5" x14ac:dyDescent="0.2">
      <c r="A28" s="74">
        <v>722000</v>
      </c>
      <c r="B28" s="66" t="s">
        <v>755</v>
      </c>
      <c r="C28" s="187">
        <f>+C29</f>
        <v>200000</v>
      </c>
    </row>
    <row r="29" spans="1:3" s="61" customFormat="1" x14ac:dyDescent="0.2">
      <c r="A29" s="73">
        <v>722500</v>
      </c>
      <c r="B29" s="11" t="s">
        <v>86</v>
      </c>
      <c r="C29" s="186">
        <v>200000</v>
      </c>
    </row>
    <row r="30" spans="1:3" s="194" customFormat="1" ht="37.5" x14ac:dyDescent="0.2">
      <c r="A30" s="15" t="s">
        <v>1</v>
      </c>
      <c r="B30" s="5" t="s">
        <v>752</v>
      </c>
      <c r="C30" s="185">
        <v>70400</v>
      </c>
    </row>
    <row r="31" spans="1:3" s="61" customFormat="1" x14ac:dyDescent="0.2">
      <c r="A31" s="188"/>
      <c r="B31" s="189" t="s">
        <v>750</v>
      </c>
      <c r="C31" s="190">
        <f>+C27+C30</f>
        <v>270400</v>
      </c>
    </row>
    <row r="32" spans="1:3" s="61" customFormat="1" x14ac:dyDescent="0.2">
      <c r="A32" s="184"/>
      <c r="B32" s="213"/>
      <c r="C32" s="185"/>
    </row>
    <row r="33" spans="1:6" s="61" customFormat="1" x14ac:dyDescent="0.2">
      <c r="A33" s="77"/>
      <c r="B33" s="213"/>
      <c r="C33" s="186"/>
    </row>
    <row r="34" spans="1:6" s="61" customFormat="1" ht="19.5" x14ac:dyDescent="0.2">
      <c r="A34" s="73" t="s">
        <v>558</v>
      </c>
      <c r="B34" s="71"/>
      <c r="C34" s="186"/>
    </row>
    <row r="35" spans="1:6" s="61" customFormat="1" ht="19.5" x14ac:dyDescent="0.2">
      <c r="A35" s="73" t="s">
        <v>236</v>
      </c>
      <c r="B35" s="71"/>
      <c r="C35" s="186"/>
    </row>
    <row r="36" spans="1:6" s="61" customFormat="1" ht="19.5" x14ac:dyDescent="0.2">
      <c r="A36" s="73" t="s">
        <v>340</v>
      </c>
      <c r="B36" s="71"/>
      <c r="C36" s="186"/>
    </row>
    <row r="37" spans="1:6" s="61" customFormat="1" ht="19.5" x14ac:dyDescent="0.2">
      <c r="A37" s="73" t="s">
        <v>529</v>
      </c>
      <c r="B37" s="71"/>
      <c r="C37" s="186"/>
    </row>
    <row r="38" spans="1:6" s="61" customFormat="1" x14ac:dyDescent="0.2">
      <c r="A38" s="73"/>
      <c r="B38" s="64"/>
      <c r="C38" s="185"/>
    </row>
    <row r="39" spans="1:6" s="194" customFormat="1" ht="18.75" customHeight="1" x14ac:dyDescent="0.2">
      <c r="A39" s="15">
        <v>720000</v>
      </c>
      <c r="B39" s="5" t="s">
        <v>81</v>
      </c>
      <c r="C39" s="185">
        <f t="shared" ref="C39" si="2">+C40</f>
        <v>4290000</v>
      </c>
    </row>
    <row r="40" spans="1:6" s="61" customFormat="1" ht="19.5" x14ac:dyDescent="0.2">
      <c r="A40" s="74">
        <v>722000</v>
      </c>
      <c r="B40" s="66" t="s">
        <v>755</v>
      </c>
      <c r="C40" s="187">
        <f>+C41</f>
        <v>4290000</v>
      </c>
    </row>
    <row r="41" spans="1:6" s="61" customFormat="1" x14ac:dyDescent="0.2">
      <c r="A41" s="73">
        <v>722400</v>
      </c>
      <c r="B41" s="11" t="s">
        <v>753</v>
      </c>
      <c r="C41" s="186">
        <v>4290000</v>
      </c>
    </row>
    <row r="42" spans="1:6" s="194" customFormat="1" ht="37.5" x14ac:dyDescent="0.2">
      <c r="A42" s="15" t="s">
        <v>1</v>
      </c>
      <c r="B42" s="5" t="s">
        <v>752</v>
      </c>
      <c r="C42" s="185">
        <v>500000</v>
      </c>
    </row>
    <row r="43" spans="1:6" s="61" customFormat="1" x14ac:dyDescent="0.2">
      <c r="A43" s="188"/>
      <c r="B43" s="189" t="s">
        <v>750</v>
      </c>
      <c r="C43" s="190">
        <f t="shared" ref="C43" si="3">+C39+C42</f>
        <v>4790000</v>
      </c>
      <c r="F43" s="200"/>
    </row>
    <row r="44" spans="1:6" s="61" customFormat="1" x14ac:dyDescent="0.2">
      <c r="A44" s="184"/>
      <c r="B44" s="213"/>
      <c r="C44" s="185"/>
    </row>
    <row r="45" spans="1:6" s="61" customFormat="1" x14ac:dyDescent="0.2">
      <c r="A45" s="184"/>
      <c r="B45" s="213"/>
      <c r="C45" s="185"/>
    </row>
    <row r="46" spans="1:6" s="61" customFormat="1" ht="19.5" x14ac:dyDescent="0.2">
      <c r="A46" s="73" t="s">
        <v>566</v>
      </c>
      <c r="B46" s="71"/>
      <c r="C46" s="186"/>
    </row>
    <row r="47" spans="1:6" s="61" customFormat="1" ht="19.5" x14ac:dyDescent="0.2">
      <c r="A47" s="73" t="s">
        <v>239</v>
      </c>
      <c r="B47" s="71"/>
      <c r="C47" s="186"/>
    </row>
    <row r="48" spans="1:6" s="61" customFormat="1" ht="19.5" x14ac:dyDescent="0.2">
      <c r="A48" s="73" t="s">
        <v>354</v>
      </c>
      <c r="B48" s="71"/>
      <c r="C48" s="186"/>
    </row>
    <row r="49" spans="1:3" s="61" customFormat="1" ht="19.5" x14ac:dyDescent="0.2">
      <c r="A49" s="73" t="s">
        <v>567</v>
      </c>
      <c r="B49" s="71"/>
      <c r="C49" s="186"/>
    </row>
    <row r="50" spans="1:3" s="61" customFormat="1" x14ac:dyDescent="0.2">
      <c r="A50" s="73"/>
      <c r="B50" s="64"/>
      <c r="C50" s="185"/>
    </row>
    <row r="51" spans="1:3" s="194" customFormat="1" ht="18.75" customHeight="1" x14ac:dyDescent="0.2">
      <c r="A51" s="15">
        <v>720000</v>
      </c>
      <c r="B51" s="5" t="s">
        <v>81</v>
      </c>
      <c r="C51" s="185">
        <f t="shared" ref="C51:C52" si="4">+C52</f>
        <v>600000</v>
      </c>
    </row>
    <row r="52" spans="1:3" s="61" customFormat="1" ht="19.5" x14ac:dyDescent="0.2">
      <c r="A52" s="74">
        <v>722000</v>
      </c>
      <c r="B52" s="66" t="s">
        <v>755</v>
      </c>
      <c r="C52" s="187">
        <f t="shared" si="4"/>
        <v>600000</v>
      </c>
    </row>
    <row r="53" spans="1:3" s="61" customFormat="1" x14ac:dyDescent="0.2">
      <c r="A53" s="73">
        <v>722500</v>
      </c>
      <c r="B53" s="11" t="s">
        <v>86</v>
      </c>
      <c r="C53" s="186">
        <v>600000</v>
      </c>
    </row>
    <row r="54" spans="1:3" s="194" customFormat="1" x14ac:dyDescent="0.2">
      <c r="A54" s="15">
        <v>810000</v>
      </c>
      <c r="B54" s="213" t="s">
        <v>756</v>
      </c>
      <c r="C54" s="185">
        <f t="shared" ref="C54" si="5">+C55+C58</f>
        <v>1800600</v>
      </c>
    </row>
    <row r="55" spans="1:3" s="61" customFormat="1" ht="19.5" x14ac:dyDescent="0.2">
      <c r="A55" s="74">
        <v>811000</v>
      </c>
      <c r="B55" s="71" t="s">
        <v>136</v>
      </c>
      <c r="C55" s="187">
        <f t="shared" ref="C55" si="6">+C57+C56</f>
        <v>1653300</v>
      </c>
    </row>
    <row r="56" spans="1:3" s="61" customFormat="1" x14ac:dyDescent="0.2">
      <c r="A56" s="41">
        <v>811100</v>
      </c>
      <c r="B56" s="69" t="s">
        <v>137</v>
      </c>
      <c r="C56" s="186">
        <v>1453300</v>
      </c>
    </row>
    <row r="57" spans="1:3" s="61" customFormat="1" x14ac:dyDescent="0.2">
      <c r="A57" s="73">
        <v>811200</v>
      </c>
      <c r="B57" s="69" t="s">
        <v>138</v>
      </c>
      <c r="C57" s="186">
        <v>200000</v>
      </c>
    </row>
    <row r="58" spans="1:3" s="72" customFormat="1" ht="19.5" x14ac:dyDescent="0.2">
      <c r="A58" s="74">
        <v>813000</v>
      </c>
      <c r="B58" s="71" t="s">
        <v>757</v>
      </c>
      <c r="C58" s="187">
        <f t="shared" ref="C58" si="7">C59</f>
        <v>147300</v>
      </c>
    </row>
    <row r="59" spans="1:3" s="61" customFormat="1" x14ac:dyDescent="0.2">
      <c r="A59" s="41">
        <v>813100</v>
      </c>
      <c r="B59" s="69" t="s">
        <v>212</v>
      </c>
      <c r="C59" s="186">
        <v>147300</v>
      </c>
    </row>
    <row r="60" spans="1:3" s="194" customFormat="1" x14ac:dyDescent="0.2">
      <c r="A60" s="77">
        <v>930000</v>
      </c>
      <c r="B60" s="213" t="s">
        <v>758</v>
      </c>
      <c r="C60" s="185">
        <f t="shared" ref="C60:C61" si="8">C61</f>
        <v>5000</v>
      </c>
    </row>
    <row r="61" spans="1:3" s="61" customFormat="1" ht="19.5" x14ac:dyDescent="0.2">
      <c r="A61" s="13">
        <v>931000</v>
      </c>
      <c r="B61" s="14" t="s">
        <v>759</v>
      </c>
      <c r="C61" s="187">
        <f t="shared" si="8"/>
        <v>5000</v>
      </c>
    </row>
    <row r="62" spans="1:3" s="61" customFormat="1" x14ac:dyDescent="0.2">
      <c r="A62" s="41">
        <v>931100</v>
      </c>
      <c r="B62" s="69" t="s">
        <v>185</v>
      </c>
      <c r="C62" s="186">
        <v>5000</v>
      </c>
    </row>
    <row r="63" spans="1:3" s="61" customFormat="1" ht="37.5" x14ac:dyDescent="0.2">
      <c r="A63" s="15" t="s">
        <v>1</v>
      </c>
      <c r="B63" s="5" t="s">
        <v>752</v>
      </c>
      <c r="C63" s="185">
        <v>500000</v>
      </c>
    </row>
    <row r="64" spans="1:3" s="61" customFormat="1" x14ac:dyDescent="0.2">
      <c r="A64" s="188"/>
      <c r="B64" s="189" t="s">
        <v>750</v>
      </c>
      <c r="C64" s="190">
        <f t="shared" ref="C64" si="9">+C51+C54+C63+C60</f>
        <v>2905600</v>
      </c>
    </row>
    <row r="65" spans="1:3" s="61" customFormat="1" x14ac:dyDescent="0.2">
      <c r="A65" s="184"/>
      <c r="B65" s="191"/>
      <c r="C65" s="185"/>
    </row>
    <row r="66" spans="1:3" s="61" customFormat="1" x14ac:dyDescent="0.2">
      <c r="A66" s="77"/>
      <c r="B66" s="213"/>
      <c r="C66" s="186"/>
    </row>
    <row r="67" spans="1:3" s="61" customFormat="1" ht="19.5" x14ac:dyDescent="0.2">
      <c r="A67" s="73" t="s">
        <v>576</v>
      </c>
      <c r="B67" s="71"/>
      <c r="C67" s="186"/>
    </row>
    <row r="68" spans="1:3" s="61" customFormat="1" ht="19.5" x14ac:dyDescent="0.2">
      <c r="A68" s="73" t="s">
        <v>240</v>
      </c>
      <c r="B68" s="71"/>
      <c r="C68" s="186"/>
    </row>
    <row r="69" spans="1:3" s="61" customFormat="1" ht="19.5" x14ac:dyDescent="0.2">
      <c r="A69" s="73" t="s">
        <v>333</v>
      </c>
      <c r="B69" s="71"/>
      <c r="C69" s="186"/>
    </row>
    <row r="70" spans="1:3" s="61" customFormat="1" ht="19.5" x14ac:dyDescent="0.2">
      <c r="A70" s="73" t="s">
        <v>577</v>
      </c>
      <c r="B70" s="71"/>
      <c r="C70" s="186"/>
    </row>
    <row r="71" spans="1:3" s="61" customFormat="1" x14ac:dyDescent="0.2">
      <c r="A71" s="73"/>
      <c r="B71" s="64"/>
      <c r="C71" s="185"/>
    </row>
    <row r="72" spans="1:3" s="194" customFormat="1" ht="18.75" customHeight="1" x14ac:dyDescent="0.2">
      <c r="A72" s="15">
        <v>720000</v>
      </c>
      <c r="B72" s="5" t="s">
        <v>81</v>
      </c>
      <c r="C72" s="185">
        <f t="shared" ref="C72" si="10">+C73+C75</f>
        <v>965000</v>
      </c>
    </row>
    <row r="73" spans="1:3" s="61" customFormat="1" ht="18.75" customHeight="1" x14ac:dyDescent="0.2">
      <c r="A73" s="16">
        <v>721000</v>
      </c>
      <c r="B73" s="5" t="s">
        <v>75</v>
      </c>
      <c r="C73" s="187">
        <f t="shared" ref="C73" si="11">+C74</f>
        <v>460000</v>
      </c>
    </row>
    <row r="74" spans="1:3" s="61" customFormat="1" ht="18.75" customHeight="1" x14ac:dyDescent="0.2">
      <c r="A74" s="50">
        <v>721200</v>
      </c>
      <c r="B74" s="11" t="s">
        <v>82</v>
      </c>
      <c r="C74" s="186">
        <v>460000</v>
      </c>
    </row>
    <row r="75" spans="1:3" s="61" customFormat="1" ht="19.5" x14ac:dyDescent="0.2">
      <c r="A75" s="74">
        <v>722000</v>
      </c>
      <c r="B75" s="66" t="s">
        <v>755</v>
      </c>
      <c r="C75" s="187">
        <f t="shared" ref="C75" si="12">+C76</f>
        <v>505000</v>
      </c>
    </row>
    <row r="76" spans="1:3" s="61" customFormat="1" x14ac:dyDescent="0.2">
      <c r="A76" s="73">
        <v>722500</v>
      </c>
      <c r="B76" s="11" t="s">
        <v>86</v>
      </c>
      <c r="C76" s="186">
        <v>505000</v>
      </c>
    </row>
    <row r="77" spans="1:3" s="194" customFormat="1" ht="37.5" x14ac:dyDescent="0.2">
      <c r="A77" s="15" t="s">
        <v>1</v>
      </c>
      <c r="B77" s="5" t="s">
        <v>752</v>
      </c>
      <c r="C77" s="185">
        <v>650000</v>
      </c>
    </row>
    <row r="78" spans="1:3" s="61" customFormat="1" x14ac:dyDescent="0.2">
      <c r="A78" s="175"/>
      <c r="B78" s="189" t="s">
        <v>750</v>
      </c>
      <c r="C78" s="190">
        <f t="shared" ref="C78" si="13">+C72+C77</f>
        <v>1615000</v>
      </c>
    </row>
    <row r="79" spans="1:3" s="61" customFormat="1" x14ac:dyDescent="0.2">
      <c r="A79" s="84"/>
      <c r="B79" s="213"/>
      <c r="C79" s="185"/>
    </row>
    <row r="80" spans="1:3" s="61" customFormat="1" x14ac:dyDescent="0.2">
      <c r="A80" s="77"/>
      <c r="B80" s="213"/>
      <c r="C80" s="186"/>
    </row>
    <row r="81" spans="1:3" s="61" customFormat="1" ht="19.5" x14ac:dyDescent="0.2">
      <c r="A81" s="73" t="s">
        <v>584</v>
      </c>
      <c r="B81" s="71"/>
      <c r="C81" s="186"/>
    </row>
    <row r="82" spans="1:3" s="61" customFormat="1" ht="19.5" x14ac:dyDescent="0.2">
      <c r="A82" s="73" t="s">
        <v>240</v>
      </c>
      <c r="B82" s="71"/>
      <c r="C82" s="186"/>
    </row>
    <row r="83" spans="1:3" s="61" customFormat="1" ht="19.5" x14ac:dyDescent="0.2">
      <c r="A83" s="73" t="s">
        <v>338</v>
      </c>
      <c r="B83" s="71"/>
      <c r="C83" s="186"/>
    </row>
    <row r="84" spans="1:3" s="61" customFormat="1" ht="19.5" x14ac:dyDescent="0.2">
      <c r="A84" s="73" t="s">
        <v>529</v>
      </c>
      <c r="B84" s="71"/>
      <c r="C84" s="186"/>
    </row>
    <row r="85" spans="1:3" s="61" customFormat="1" x14ac:dyDescent="0.2">
      <c r="A85" s="73"/>
      <c r="B85" s="64"/>
      <c r="C85" s="185"/>
    </row>
    <row r="86" spans="1:3" s="194" customFormat="1" ht="18.75" customHeight="1" x14ac:dyDescent="0.2">
      <c r="A86" s="15">
        <v>720000</v>
      </c>
      <c r="B86" s="5" t="s">
        <v>81</v>
      </c>
      <c r="C86" s="185">
        <f t="shared" ref="C86" si="14">+C87</f>
        <v>79300</v>
      </c>
    </row>
    <row r="87" spans="1:3" s="61" customFormat="1" ht="19.5" x14ac:dyDescent="0.2">
      <c r="A87" s="74">
        <v>722000</v>
      </c>
      <c r="B87" s="66" t="s">
        <v>755</v>
      </c>
      <c r="C87" s="187">
        <f>+C88</f>
        <v>79300</v>
      </c>
    </row>
    <row r="88" spans="1:3" s="61" customFormat="1" x14ac:dyDescent="0.2">
      <c r="A88" s="73">
        <v>722500</v>
      </c>
      <c r="B88" s="11" t="s">
        <v>86</v>
      </c>
      <c r="C88" s="186">
        <v>79300</v>
      </c>
    </row>
    <row r="89" spans="1:3" s="194" customFormat="1" ht="37.5" x14ac:dyDescent="0.2">
      <c r="A89" s="15" t="s">
        <v>1</v>
      </c>
      <c r="B89" s="5" t="s">
        <v>752</v>
      </c>
      <c r="C89" s="185">
        <v>166500</v>
      </c>
    </row>
    <row r="90" spans="1:3" s="61" customFormat="1" x14ac:dyDescent="0.2">
      <c r="A90" s="188"/>
      <c r="B90" s="189" t="s">
        <v>750</v>
      </c>
      <c r="C90" s="190">
        <f>+C86+C89</f>
        <v>245800</v>
      </c>
    </row>
    <row r="91" spans="1:3" s="61" customFormat="1" x14ac:dyDescent="0.2">
      <c r="A91" s="184"/>
      <c r="B91" s="192"/>
      <c r="C91" s="185"/>
    </row>
    <row r="92" spans="1:3" s="61" customFormat="1" x14ac:dyDescent="0.2">
      <c r="A92" s="77"/>
      <c r="B92" s="213"/>
      <c r="C92" s="186"/>
    </row>
    <row r="93" spans="1:3" s="61" customFormat="1" ht="19.5" x14ac:dyDescent="0.2">
      <c r="A93" s="73" t="s">
        <v>588</v>
      </c>
      <c r="B93" s="71"/>
      <c r="C93" s="186"/>
    </row>
    <row r="94" spans="1:3" s="61" customFormat="1" ht="19.5" x14ac:dyDescent="0.2">
      <c r="A94" s="73" t="s">
        <v>240</v>
      </c>
      <c r="B94" s="71"/>
      <c r="C94" s="186"/>
    </row>
    <row r="95" spans="1:3" s="61" customFormat="1" ht="19.5" x14ac:dyDescent="0.2">
      <c r="A95" s="73" t="s">
        <v>363</v>
      </c>
      <c r="B95" s="71"/>
      <c r="C95" s="186"/>
    </row>
    <row r="96" spans="1:3" s="61" customFormat="1" ht="19.5" x14ac:dyDescent="0.2">
      <c r="A96" s="73" t="s">
        <v>589</v>
      </c>
      <c r="B96" s="71"/>
      <c r="C96" s="186"/>
    </row>
    <row r="97" spans="1:3" s="61" customFormat="1" x14ac:dyDescent="0.2">
      <c r="A97" s="73"/>
      <c r="B97" s="64"/>
      <c r="C97" s="185"/>
    </row>
    <row r="98" spans="1:3" s="194" customFormat="1" ht="18.75" customHeight="1" x14ac:dyDescent="0.2">
      <c r="A98" s="15">
        <v>720000</v>
      </c>
      <c r="B98" s="5" t="s">
        <v>81</v>
      </c>
      <c r="C98" s="185">
        <f t="shared" ref="C98:C99" si="15">+C99</f>
        <v>1028500</v>
      </c>
    </row>
    <row r="99" spans="1:3" s="61" customFormat="1" ht="19.5" x14ac:dyDescent="0.2">
      <c r="A99" s="74">
        <v>722000</v>
      </c>
      <c r="B99" s="66" t="s">
        <v>755</v>
      </c>
      <c r="C99" s="187">
        <f t="shared" si="15"/>
        <v>1028500</v>
      </c>
    </row>
    <row r="100" spans="1:3" s="61" customFormat="1" x14ac:dyDescent="0.2">
      <c r="A100" s="73">
        <v>722500</v>
      </c>
      <c r="B100" s="11" t="s">
        <v>86</v>
      </c>
      <c r="C100" s="186">
        <v>1028500</v>
      </c>
    </row>
    <row r="101" spans="1:3" s="194" customFormat="1" ht="37.5" x14ac:dyDescent="0.2">
      <c r="A101" s="15" t="s">
        <v>1</v>
      </c>
      <c r="B101" s="5" t="s">
        <v>752</v>
      </c>
      <c r="C101" s="185">
        <v>450000</v>
      </c>
    </row>
    <row r="102" spans="1:3" s="61" customFormat="1" x14ac:dyDescent="0.2">
      <c r="A102" s="188"/>
      <c r="B102" s="189" t="s">
        <v>750</v>
      </c>
      <c r="C102" s="190">
        <f t="shared" ref="C102" si="16">+C98+C101</f>
        <v>1478500</v>
      </c>
    </row>
    <row r="103" spans="1:3" s="61" customFormat="1" x14ac:dyDescent="0.2">
      <c r="A103" s="184"/>
      <c r="B103" s="213"/>
      <c r="C103" s="185"/>
    </row>
    <row r="104" spans="1:3" s="61" customFormat="1" x14ac:dyDescent="0.2">
      <c r="A104" s="184"/>
      <c r="B104" s="213"/>
      <c r="C104" s="185"/>
    </row>
    <row r="105" spans="1:3" s="61" customFormat="1" ht="19.5" x14ac:dyDescent="0.2">
      <c r="A105" s="73" t="s">
        <v>594</v>
      </c>
      <c r="B105" s="71"/>
      <c r="C105" s="185"/>
    </row>
    <row r="106" spans="1:3" s="61" customFormat="1" ht="19.5" x14ac:dyDescent="0.2">
      <c r="A106" s="73" t="s">
        <v>241</v>
      </c>
      <c r="B106" s="71"/>
      <c r="C106" s="185"/>
    </row>
    <row r="107" spans="1:3" s="61" customFormat="1" ht="19.5" x14ac:dyDescent="0.2">
      <c r="A107" s="73" t="s">
        <v>336</v>
      </c>
      <c r="B107" s="71"/>
      <c r="C107" s="185"/>
    </row>
    <row r="108" spans="1:3" s="61" customFormat="1" ht="19.5" x14ac:dyDescent="0.2">
      <c r="A108" s="73" t="s">
        <v>529</v>
      </c>
      <c r="B108" s="71"/>
      <c r="C108" s="185"/>
    </row>
    <row r="109" spans="1:3" s="61" customFormat="1" x14ac:dyDescent="0.2">
      <c r="A109" s="73"/>
      <c r="B109" s="64"/>
      <c r="C109" s="185"/>
    </row>
    <row r="110" spans="1:3" s="194" customFormat="1" x14ac:dyDescent="0.2">
      <c r="A110" s="15">
        <v>720000</v>
      </c>
      <c r="B110" s="5" t="s">
        <v>81</v>
      </c>
      <c r="C110" s="185">
        <f t="shared" ref="C110:C111" si="17">C111</f>
        <v>10000</v>
      </c>
    </row>
    <row r="111" spans="1:3" s="72" customFormat="1" ht="19.5" x14ac:dyDescent="0.2">
      <c r="A111" s="74">
        <v>723000</v>
      </c>
      <c r="B111" s="66" t="s">
        <v>198</v>
      </c>
      <c r="C111" s="187">
        <f t="shared" si="17"/>
        <v>10000</v>
      </c>
    </row>
    <row r="112" spans="1:3" s="61" customFormat="1" x14ac:dyDescent="0.2">
      <c r="A112" s="73">
        <v>723100</v>
      </c>
      <c r="B112" s="11" t="s">
        <v>198</v>
      </c>
      <c r="C112" s="186">
        <v>10000</v>
      </c>
    </row>
    <row r="113" spans="1:3" s="212" customFormat="1" x14ac:dyDescent="0.2">
      <c r="A113" s="197"/>
      <c r="B113" s="209" t="s">
        <v>750</v>
      </c>
      <c r="C113" s="198">
        <f t="shared" ref="C113" si="18">C110</f>
        <v>10000</v>
      </c>
    </row>
    <row r="114" spans="1:3" s="61" customFormat="1" x14ac:dyDescent="0.2">
      <c r="A114" s="184"/>
      <c r="B114" s="213"/>
      <c r="C114" s="185"/>
    </row>
    <row r="115" spans="1:3" s="61" customFormat="1" x14ac:dyDescent="0.2">
      <c r="A115" s="77"/>
      <c r="B115" s="213"/>
      <c r="C115" s="186"/>
    </row>
    <row r="116" spans="1:3" s="61" customFormat="1" ht="19.5" x14ac:dyDescent="0.2">
      <c r="A116" s="73" t="s">
        <v>735</v>
      </c>
      <c r="B116" s="71"/>
      <c r="C116" s="186"/>
    </row>
    <row r="117" spans="1:3" s="61" customFormat="1" ht="19.5" x14ac:dyDescent="0.2">
      <c r="A117" s="73" t="s">
        <v>241</v>
      </c>
      <c r="B117" s="71"/>
      <c r="C117" s="186"/>
    </row>
    <row r="118" spans="1:3" s="61" customFormat="1" ht="19.5" x14ac:dyDescent="0.2">
      <c r="A118" s="73" t="s">
        <v>341</v>
      </c>
      <c r="B118" s="71"/>
      <c r="C118" s="186"/>
    </row>
    <row r="119" spans="1:3" s="61" customFormat="1" ht="19.5" x14ac:dyDescent="0.2">
      <c r="A119" s="73" t="s">
        <v>736</v>
      </c>
      <c r="B119" s="71"/>
      <c r="C119" s="186"/>
    </row>
    <row r="120" spans="1:3" s="61" customFormat="1" x14ac:dyDescent="0.2">
      <c r="A120" s="73"/>
      <c r="B120" s="64"/>
      <c r="C120" s="185"/>
    </row>
    <row r="121" spans="1:3" s="194" customFormat="1" x14ac:dyDescent="0.2">
      <c r="A121" s="15">
        <v>710000</v>
      </c>
      <c r="B121" s="5" t="s">
        <v>79</v>
      </c>
      <c r="C121" s="185">
        <f t="shared" ref="C121:C122" si="19">+C122</f>
        <v>142400000</v>
      </c>
    </row>
    <row r="122" spans="1:3" s="61" customFormat="1" ht="19.5" x14ac:dyDescent="0.2">
      <c r="A122" s="74">
        <v>717000</v>
      </c>
      <c r="B122" s="66" t="s">
        <v>61</v>
      </c>
      <c r="C122" s="187">
        <f t="shared" si="19"/>
        <v>142400000</v>
      </c>
    </row>
    <row r="123" spans="1:3" s="61" customFormat="1" x14ac:dyDescent="0.2">
      <c r="A123" s="73">
        <v>717100</v>
      </c>
      <c r="B123" s="11" t="s">
        <v>754</v>
      </c>
      <c r="C123" s="186">
        <v>142400000</v>
      </c>
    </row>
    <row r="124" spans="1:3" s="61" customFormat="1" x14ac:dyDescent="0.2">
      <c r="A124" s="188"/>
      <c r="B124" s="189" t="s">
        <v>750</v>
      </c>
      <c r="C124" s="190">
        <f t="shared" ref="C124" si="20">+C121</f>
        <v>142400000</v>
      </c>
    </row>
    <row r="125" spans="1:3" s="61" customFormat="1" x14ac:dyDescent="0.2">
      <c r="A125" s="184"/>
      <c r="B125" s="213"/>
      <c r="C125" s="185"/>
    </row>
    <row r="126" spans="1:3" s="61" customFormat="1" x14ac:dyDescent="0.2">
      <c r="A126" s="184"/>
      <c r="B126" s="213"/>
      <c r="C126" s="185"/>
    </row>
    <row r="127" spans="1:3" s="61" customFormat="1" ht="19.5" x14ac:dyDescent="0.2">
      <c r="A127" s="73" t="s">
        <v>615</v>
      </c>
      <c r="B127" s="71"/>
      <c r="C127" s="186"/>
    </row>
    <row r="128" spans="1:3" s="61" customFormat="1" ht="19.5" x14ac:dyDescent="0.2">
      <c r="A128" s="73" t="s">
        <v>242</v>
      </c>
      <c r="B128" s="71"/>
      <c r="C128" s="186"/>
    </row>
    <row r="129" spans="1:3" s="61" customFormat="1" ht="19.5" x14ac:dyDescent="0.2">
      <c r="A129" s="73" t="s">
        <v>375</v>
      </c>
      <c r="B129" s="71"/>
      <c r="C129" s="186"/>
    </row>
    <row r="130" spans="1:3" s="61" customFormat="1" ht="19.5" x14ac:dyDescent="0.2">
      <c r="A130" s="73" t="s">
        <v>529</v>
      </c>
      <c r="B130" s="71"/>
      <c r="C130" s="186"/>
    </row>
    <row r="131" spans="1:3" s="61" customFormat="1" x14ac:dyDescent="0.2">
      <c r="A131" s="73"/>
      <c r="B131" s="64"/>
      <c r="C131" s="185"/>
    </row>
    <row r="132" spans="1:3" s="194" customFormat="1" ht="18.75" customHeight="1" x14ac:dyDescent="0.2">
      <c r="A132" s="77">
        <v>930000</v>
      </c>
      <c r="B132" s="196" t="s">
        <v>760</v>
      </c>
      <c r="C132" s="185">
        <f t="shared" ref="C132:C133" si="21">C133</f>
        <v>20000</v>
      </c>
    </row>
    <row r="133" spans="1:3" s="61" customFormat="1" ht="19.5" x14ac:dyDescent="0.2">
      <c r="A133" s="13">
        <v>931000</v>
      </c>
      <c r="B133" s="19" t="s">
        <v>759</v>
      </c>
      <c r="C133" s="193">
        <f t="shared" si="21"/>
        <v>20000</v>
      </c>
    </row>
    <row r="134" spans="1:3" s="61" customFormat="1" x14ac:dyDescent="0.2">
      <c r="A134" s="10">
        <v>931200</v>
      </c>
      <c r="B134" s="11" t="s">
        <v>186</v>
      </c>
      <c r="C134" s="186">
        <v>20000</v>
      </c>
    </row>
    <row r="135" spans="1:3" s="61" customFormat="1" ht="37.5" x14ac:dyDescent="0.2">
      <c r="A135" s="15" t="s">
        <v>1</v>
      </c>
      <c r="B135" s="5" t="s">
        <v>752</v>
      </c>
      <c r="C135" s="185">
        <v>1000</v>
      </c>
    </row>
    <row r="136" spans="1:3" s="61" customFormat="1" x14ac:dyDescent="0.2">
      <c r="A136" s="188"/>
      <c r="B136" s="189" t="s">
        <v>750</v>
      </c>
      <c r="C136" s="190">
        <f t="shared" ref="C136" si="22">C132+C135</f>
        <v>21000</v>
      </c>
    </row>
    <row r="137" spans="1:3" s="61" customFormat="1" x14ac:dyDescent="0.2">
      <c r="A137" s="184"/>
      <c r="B137" s="213"/>
      <c r="C137" s="185"/>
    </row>
    <row r="138" spans="1:3" s="61" customFormat="1" x14ac:dyDescent="0.2">
      <c r="A138" s="77"/>
      <c r="B138" s="213"/>
      <c r="C138" s="186"/>
    </row>
    <row r="139" spans="1:3" s="61" customFormat="1" ht="19.5" x14ac:dyDescent="0.2">
      <c r="A139" s="73" t="s">
        <v>616</v>
      </c>
      <c r="B139" s="71"/>
      <c r="C139" s="186"/>
    </row>
    <row r="140" spans="1:3" s="61" customFormat="1" ht="19.5" x14ac:dyDescent="0.2">
      <c r="A140" s="73" t="s">
        <v>242</v>
      </c>
      <c r="B140" s="71"/>
      <c r="C140" s="186"/>
    </row>
    <row r="141" spans="1:3" s="61" customFormat="1" ht="19.5" x14ac:dyDescent="0.2">
      <c r="A141" s="73" t="s">
        <v>376</v>
      </c>
      <c r="B141" s="71"/>
      <c r="C141" s="186"/>
    </row>
    <row r="142" spans="1:3" s="61" customFormat="1" ht="19.5" x14ac:dyDescent="0.2">
      <c r="A142" s="73" t="s">
        <v>529</v>
      </c>
      <c r="B142" s="71"/>
      <c r="C142" s="186"/>
    </row>
    <row r="143" spans="1:3" s="61" customFormat="1" x14ac:dyDescent="0.2">
      <c r="A143" s="73"/>
      <c r="B143" s="64"/>
      <c r="C143" s="185"/>
    </row>
    <row r="144" spans="1:3" s="194" customFormat="1" ht="18.75" customHeight="1" x14ac:dyDescent="0.2">
      <c r="A144" s="77">
        <v>930000</v>
      </c>
      <c r="B144" s="196" t="s">
        <v>760</v>
      </c>
      <c r="C144" s="185">
        <f t="shared" ref="C144:C145" si="23">+C145</f>
        <v>40000</v>
      </c>
    </row>
    <row r="145" spans="1:3" s="61" customFormat="1" ht="19.5" x14ac:dyDescent="0.2">
      <c r="A145" s="13">
        <v>931000</v>
      </c>
      <c r="B145" s="19" t="s">
        <v>759</v>
      </c>
      <c r="C145" s="187">
        <f t="shared" si="23"/>
        <v>40000</v>
      </c>
    </row>
    <row r="146" spans="1:3" s="61" customFormat="1" x14ac:dyDescent="0.2">
      <c r="A146" s="10">
        <v>931200</v>
      </c>
      <c r="B146" s="11" t="s">
        <v>186</v>
      </c>
      <c r="C146" s="186">
        <v>40000</v>
      </c>
    </row>
    <row r="147" spans="1:3" s="194" customFormat="1" ht="37.5" x14ac:dyDescent="0.2">
      <c r="A147" s="15" t="s">
        <v>1</v>
      </c>
      <c r="B147" s="5" t="s">
        <v>752</v>
      </c>
      <c r="C147" s="185">
        <v>50000</v>
      </c>
    </row>
    <row r="148" spans="1:3" s="61" customFormat="1" x14ac:dyDescent="0.2">
      <c r="A148" s="188"/>
      <c r="B148" s="189" t="s">
        <v>750</v>
      </c>
      <c r="C148" s="190">
        <f>+C144+C147</f>
        <v>90000</v>
      </c>
    </row>
    <row r="149" spans="1:3" s="61" customFormat="1" x14ac:dyDescent="0.2">
      <c r="A149" s="184"/>
      <c r="B149" s="213"/>
      <c r="C149" s="185"/>
    </row>
    <row r="150" spans="1:3" s="61" customFormat="1" x14ac:dyDescent="0.2">
      <c r="A150" s="77"/>
      <c r="B150" s="213"/>
      <c r="C150" s="186"/>
    </row>
    <row r="151" spans="1:3" s="61" customFormat="1" ht="19.5" x14ac:dyDescent="0.2">
      <c r="A151" s="73" t="s">
        <v>617</v>
      </c>
      <c r="B151" s="71"/>
      <c r="C151" s="186"/>
    </row>
    <row r="152" spans="1:3" s="61" customFormat="1" ht="19.5" x14ac:dyDescent="0.2">
      <c r="A152" s="73" t="s">
        <v>242</v>
      </c>
      <c r="B152" s="71"/>
      <c r="C152" s="186"/>
    </row>
    <row r="153" spans="1:3" s="61" customFormat="1" ht="19.5" x14ac:dyDescent="0.2">
      <c r="A153" s="73" t="s">
        <v>377</v>
      </c>
      <c r="B153" s="71"/>
      <c r="C153" s="186"/>
    </row>
    <row r="154" spans="1:3" s="61" customFormat="1" ht="19.5" x14ac:dyDescent="0.2">
      <c r="A154" s="73" t="s">
        <v>529</v>
      </c>
      <c r="B154" s="71"/>
      <c r="C154" s="186"/>
    </row>
    <row r="155" spans="1:3" s="61" customFormat="1" x14ac:dyDescent="0.2">
      <c r="A155" s="73"/>
      <c r="B155" s="64"/>
      <c r="C155" s="185"/>
    </row>
    <row r="156" spans="1:3" s="194" customFormat="1" x14ac:dyDescent="0.2">
      <c r="A156" s="77">
        <v>930000</v>
      </c>
      <c r="B156" s="196" t="s">
        <v>760</v>
      </c>
      <c r="C156" s="185">
        <f t="shared" ref="C156:C157" si="24">C157</f>
        <v>5000</v>
      </c>
    </row>
    <row r="157" spans="1:3" s="72" customFormat="1" ht="19.5" x14ac:dyDescent="0.2">
      <c r="A157" s="13">
        <v>931000</v>
      </c>
      <c r="B157" s="19" t="s">
        <v>759</v>
      </c>
      <c r="C157" s="187">
        <f t="shared" si="24"/>
        <v>5000</v>
      </c>
    </row>
    <row r="158" spans="1:3" s="61" customFormat="1" x14ac:dyDescent="0.2">
      <c r="A158" s="10">
        <v>931200</v>
      </c>
      <c r="B158" s="11" t="s">
        <v>186</v>
      </c>
      <c r="C158" s="186">
        <v>5000</v>
      </c>
    </row>
    <row r="159" spans="1:3" s="194" customFormat="1" ht="37.5" x14ac:dyDescent="0.2">
      <c r="A159" s="15" t="s">
        <v>1</v>
      </c>
      <c r="B159" s="5" t="s">
        <v>752</v>
      </c>
      <c r="C159" s="185">
        <v>0</v>
      </c>
    </row>
    <row r="160" spans="1:3" s="61" customFormat="1" x14ac:dyDescent="0.2">
      <c r="A160" s="188"/>
      <c r="B160" s="189" t="s">
        <v>750</v>
      </c>
      <c r="C160" s="190">
        <f t="shared" ref="C160" si="25">C159+C156</f>
        <v>5000</v>
      </c>
    </row>
    <row r="161" spans="1:3" s="61" customFormat="1" ht="19.5" x14ac:dyDescent="0.2">
      <c r="A161" s="195"/>
      <c r="B161" s="213"/>
      <c r="C161" s="185"/>
    </row>
    <row r="162" spans="1:3" s="61" customFormat="1" x14ac:dyDescent="0.2">
      <c r="A162" s="77"/>
      <c r="B162" s="213"/>
      <c r="C162" s="186"/>
    </row>
    <row r="163" spans="1:3" s="61" customFormat="1" ht="19.5" x14ac:dyDescent="0.2">
      <c r="A163" s="73" t="s">
        <v>618</v>
      </c>
      <c r="B163" s="71"/>
      <c r="C163" s="186"/>
    </row>
    <row r="164" spans="1:3" s="61" customFormat="1" ht="19.5" x14ac:dyDescent="0.2">
      <c r="A164" s="73" t="s">
        <v>242</v>
      </c>
      <c r="B164" s="71"/>
      <c r="C164" s="186"/>
    </row>
    <row r="165" spans="1:3" s="61" customFormat="1" ht="19.5" x14ac:dyDescent="0.2">
      <c r="A165" s="73" t="s">
        <v>378</v>
      </c>
      <c r="B165" s="71"/>
      <c r="C165" s="186"/>
    </row>
    <row r="166" spans="1:3" s="61" customFormat="1" ht="19.5" x14ac:dyDescent="0.2">
      <c r="A166" s="73" t="s">
        <v>529</v>
      </c>
      <c r="B166" s="71"/>
      <c r="C166" s="186"/>
    </row>
    <row r="167" spans="1:3" s="61" customFormat="1" x14ac:dyDescent="0.2">
      <c r="A167" s="73"/>
      <c r="B167" s="64"/>
      <c r="C167" s="186"/>
    </row>
    <row r="168" spans="1:3" s="194" customFormat="1" x14ac:dyDescent="0.2">
      <c r="A168" s="77">
        <v>930000</v>
      </c>
      <c r="B168" s="196" t="s">
        <v>760</v>
      </c>
      <c r="C168" s="185">
        <f t="shared" ref="C168:C169" si="26">C169</f>
        <v>10000</v>
      </c>
    </row>
    <row r="169" spans="1:3" s="72" customFormat="1" ht="19.5" x14ac:dyDescent="0.2">
      <c r="A169" s="13">
        <v>931000</v>
      </c>
      <c r="B169" s="19" t="s">
        <v>759</v>
      </c>
      <c r="C169" s="187">
        <f t="shared" si="26"/>
        <v>10000</v>
      </c>
    </row>
    <row r="170" spans="1:3" s="61" customFormat="1" x14ac:dyDescent="0.2">
      <c r="A170" s="10">
        <v>931200</v>
      </c>
      <c r="B170" s="11" t="s">
        <v>186</v>
      </c>
      <c r="C170" s="186">
        <v>10000</v>
      </c>
    </row>
    <row r="171" spans="1:3" s="199" customFormat="1" x14ac:dyDescent="0.2">
      <c r="A171" s="197"/>
      <c r="B171" s="209" t="s">
        <v>750</v>
      </c>
      <c r="C171" s="198">
        <f t="shared" ref="C171" si="27">C168</f>
        <v>10000</v>
      </c>
    </row>
    <row r="172" spans="1:3" s="61" customFormat="1" x14ac:dyDescent="0.2">
      <c r="A172" s="184"/>
      <c r="B172" s="213"/>
      <c r="C172" s="186"/>
    </row>
    <row r="173" spans="1:3" s="61" customFormat="1" x14ac:dyDescent="0.2">
      <c r="A173" s="77"/>
      <c r="B173" s="213"/>
      <c r="C173" s="186"/>
    </row>
    <row r="174" spans="1:3" s="61" customFormat="1" ht="19.5" x14ac:dyDescent="0.2">
      <c r="A174" s="73" t="s">
        <v>619</v>
      </c>
      <c r="B174" s="71"/>
      <c r="C174" s="186"/>
    </row>
    <row r="175" spans="1:3" s="61" customFormat="1" ht="19.5" x14ac:dyDescent="0.2">
      <c r="A175" s="73" t="s">
        <v>242</v>
      </c>
      <c r="B175" s="71"/>
      <c r="C175" s="186"/>
    </row>
    <row r="176" spans="1:3" s="61" customFormat="1" ht="19.5" x14ac:dyDescent="0.2">
      <c r="A176" s="73" t="s">
        <v>379</v>
      </c>
      <c r="B176" s="71"/>
      <c r="C176" s="186"/>
    </row>
    <row r="177" spans="1:3" s="61" customFormat="1" ht="19.5" x14ac:dyDescent="0.2">
      <c r="A177" s="73" t="s">
        <v>529</v>
      </c>
      <c r="B177" s="71"/>
      <c r="C177" s="186"/>
    </row>
    <row r="178" spans="1:3" s="61" customFormat="1" x14ac:dyDescent="0.2">
      <c r="A178" s="73"/>
      <c r="B178" s="64"/>
      <c r="C178" s="185"/>
    </row>
    <row r="179" spans="1:3" s="194" customFormat="1" x14ac:dyDescent="0.2">
      <c r="A179" s="77">
        <v>930000</v>
      </c>
      <c r="B179" s="196" t="s">
        <v>760</v>
      </c>
      <c r="C179" s="185">
        <f t="shared" ref="C179:C180" si="28">C180</f>
        <v>2000</v>
      </c>
    </row>
    <row r="180" spans="1:3" s="72" customFormat="1" ht="19.5" x14ac:dyDescent="0.2">
      <c r="A180" s="13">
        <v>931000</v>
      </c>
      <c r="B180" s="19" t="s">
        <v>759</v>
      </c>
      <c r="C180" s="187">
        <f t="shared" si="28"/>
        <v>2000</v>
      </c>
    </row>
    <row r="181" spans="1:3" s="61" customFormat="1" x14ac:dyDescent="0.2">
      <c r="A181" s="7">
        <v>931200</v>
      </c>
      <c r="B181" s="8" t="s">
        <v>186</v>
      </c>
      <c r="C181" s="186">
        <v>2000</v>
      </c>
    </row>
    <row r="182" spans="1:3" s="61" customFormat="1" x14ac:dyDescent="0.2">
      <c r="A182" s="188"/>
      <c r="B182" s="189" t="s">
        <v>750</v>
      </c>
      <c r="C182" s="190">
        <f t="shared" ref="C182" si="29">C179</f>
        <v>2000</v>
      </c>
    </row>
    <row r="183" spans="1:3" s="61" customFormat="1" x14ac:dyDescent="0.2">
      <c r="A183" s="184"/>
      <c r="B183" s="213"/>
      <c r="C183" s="185"/>
    </row>
    <row r="184" spans="1:3" s="61" customFormat="1" x14ac:dyDescent="0.2">
      <c r="A184" s="184"/>
      <c r="B184" s="213"/>
      <c r="C184" s="185"/>
    </row>
    <row r="185" spans="1:3" s="61" customFormat="1" ht="19.5" x14ac:dyDescent="0.2">
      <c r="A185" s="73" t="s">
        <v>764</v>
      </c>
      <c r="B185" s="71"/>
      <c r="C185" s="186"/>
    </row>
    <row r="186" spans="1:3" s="61" customFormat="1" ht="19.5" x14ac:dyDescent="0.2">
      <c r="A186" s="73" t="s">
        <v>242</v>
      </c>
      <c r="B186" s="71"/>
      <c r="C186" s="186"/>
    </row>
    <row r="187" spans="1:3" s="61" customFormat="1" ht="19.5" x14ac:dyDescent="0.2">
      <c r="A187" s="73" t="s">
        <v>380</v>
      </c>
      <c r="B187" s="71"/>
      <c r="C187" s="186"/>
    </row>
    <row r="188" spans="1:3" s="61" customFormat="1" ht="19.5" x14ac:dyDescent="0.2">
      <c r="A188" s="73" t="s">
        <v>605</v>
      </c>
      <c r="B188" s="71"/>
      <c r="C188" s="186"/>
    </row>
    <row r="189" spans="1:3" s="61" customFormat="1" x14ac:dyDescent="0.2">
      <c r="A189" s="73"/>
      <c r="B189" s="64"/>
      <c r="C189" s="185"/>
    </row>
    <row r="190" spans="1:3" s="194" customFormat="1" ht="18.75" customHeight="1" x14ac:dyDescent="0.2">
      <c r="A190" s="15">
        <v>720000</v>
      </c>
      <c r="B190" s="5" t="s">
        <v>81</v>
      </c>
      <c r="C190" s="185">
        <f>+C191+C193</f>
        <v>65000</v>
      </c>
    </row>
    <row r="191" spans="1:3" s="61" customFormat="1" ht="39" x14ac:dyDescent="0.2">
      <c r="A191" s="74">
        <v>728000</v>
      </c>
      <c r="B191" s="66" t="s">
        <v>101</v>
      </c>
      <c r="C191" s="187">
        <f t="shared" ref="C191" si="30">+C192</f>
        <v>35000</v>
      </c>
    </row>
    <row r="192" spans="1:3" s="61" customFormat="1" ht="37.5" x14ac:dyDescent="0.2">
      <c r="A192" s="73">
        <v>728200</v>
      </c>
      <c r="B192" s="11" t="s">
        <v>130</v>
      </c>
      <c r="C192" s="186">
        <v>35000</v>
      </c>
    </row>
    <row r="193" spans="1:3" s="72" customFormat="1" ht="19.5" x14ac:dyDescent="0.2">
      <c r="A193" s="74">
        <v>729000</v>
      </c>
      <c r="B193" s="14" t="s">
        <v>77</v>
      </c>
      <c r="C193" s="187">
        <f t="shared" ref="C193" si="31">C194</f>
        <v>30000</v>
      </c>
    </row>
    <row r="194" spans="1:3" s="61" customFormat="1" x14ac:dyDescent="0.2">
      <c r="A194" s="73">
        <v>729100</v>
      </c>
      <c r="B194" s="11" t="s">
        <v>77</v>
      </c>
      <c r="C194" s="186">
        <v>30000</v>
      </c>
    </row>
    <row r="195" spans="1:3" s="194" customFormat="1" x14ac:dyDescent="0.2">
      <c r="A195" s="207">
        <v>810000</v>
      </c>
      <c r="B195" s="213" t="s">
        <v>756</v>
      </c>
      <c r="C195" s="185">
        <f t="shared" ref="C195:C196" si="32">+C196</f>
        <v>690800</v>
      </c>
    </row>
    <row r="196" spans="1:3" s="61" customFormat="1" ht="39" x14ac:dyDescent="0.2">
      <c r="A196" s="195">
        <v>816000</v>
      </c>
      <c r="B196" s="14" t="s">
        <v>201</v>
      </c>
      <c r="C196" s="187">
        <f t="shared" si="32"/>
        <v>690800</v>
      </c>
    </row>
    <row r="197" spans="1:3" s="61" customFormat="1" x14ac:dyDescent="0.2">
      <c r="A197" s="73">
        <v>816100</v>
      </c>
      <c r="B197" s="11" t="s">
        <v>201</v>
      </c>
      <c r="C197" s="186">
        <v>690800</v>
      </c>
    </row>
    <row r="198" spans="1:3" s="194" customFormat="1" ht="37.5" x14ac:dyDescent="0.2">
      <c r="A198" s="77">
        <v>880000</v>
      </c>
      <c r="B198" s="18" t="s">
        <v>761</v>
      </c>
      <c r="C198" s="185">
        <f t="shared" ref="C198:C199" si="33">+C199</f>
        <v>165000</v>
      </c>
    </row>
    <row r="199" spans="1:3" s="61" customFormat="1" ht="39" x14ac:dyDescent="0.2">
      <c r="A199" s="74">
        <v>881000</v>
      </c>
      <c r="B199" s="14" t="s">
        <v>143</v>
      </c>
      <c r="C199" s="187">
        <f t="shared" si="33"/>
        <v>165000</v>
      </c>
    </row>
    <row r="200" spans="1:3" s="61" customFormat="1" ht="37.5" x14ac:dyDescent="0.2">
      <c r="A200" s="41">
        <v>881200</v>
      </c>
      <c r="B200" s="11" t="s">
        <v>143</v>
      </c>
      <c r="C200" s="186">
        <v>165000</v>
      </c>
    </row>
    <row r="201" spans="1:3" s="194" customFormat="1" x14ac:dyDescent="0.2">
      <c r="A201" s="77">
        <v>930000</v>
      </c>
      <c r="B201" s="196" t="s">
        <v>760</v>
      </c>
      <c r="C201" s="185">
        <f t="shared" ref="C201" si="34">+C202+C204</f>
        <v>117200</v>
      </c>
    </row>
    <row r="202" spans="1:3" s="61" customFormat="1" ht="19.5" x14ac:dyDescent="0.2">
      <c r="A202" s="13">
        <v>931000</v>
      </c>
      <c r="B202" s="19" t="s">
        <v>759</v>
      </c>
      <c r="C202" s="187">
        <f t="shared" ref="C202" si="35">+C203</f>
        <v>94100</v>
      </c>
    </row>
    <row r="203" spans="1:3" s="61" customFormat="1" x14ac:dyDescent="0.2">
      <c r="A203" s="50">
        <v>931100</v>
      </c>
      <c r="B203" s="11" t="s">
        <v>185</v>
      </c>
      <c r="C203" s="186">
        <v>94100</v>
      </c>
    </row>
    <row r="204" spans="1:3" s="61" customFormat="1" ht="19.5" x14ac:dyDescent="0.2">
      <c r="A204" s="195">
        <v>938000</v>
      </c>
      <c r="B204" s="14" t="s">
        <v>123</v>
      </c>
      <c r="C204" s="187">
        <f t="shared" ref="C204" si="36">+C205</f>
        <v>23100</v>
      </c>
    </row>
    <row r="205" spans="1:3" s="61" customFormat="1" x14ac:dyDescent="0.2">
      <c r="A205" s="73">
        <v>938200</v>
      </c>
      <c r="B205" s="11" t="s">
        <v>189</v>
      </c>
      <c r="C205" s="186">
        <v>23100</v>
      </c>
    </row>
    <row r="206" spans="1:3" s="61" customFormat="1" ht="37.5" x14ac:dyDescent="0.2">
      <c r="A206" s="15" t="s">
        <v>1</v>
      </c>
      <c r="B206" s="5" t="s">
        <v>752</v>
      </c>
      <c r="C206" s="185">
        <v>20000</v>
      </c>
    </row>
    <row r="207" spans="1:3" s="61" customFormat="1" x14ac:dyDescent="0.2">
      <c r="A207" s="188"/>
      <c r="B207" s="189" t="s">
        <v>750</v>
      </c>
      <c r="C207" s="190">
        <f>+C190+C195+C198+C201+C206</f>
        <v>1058000</v>
      </c>
    </row>
    <row r="208" spans="1:3" s="61" customFormat="1" x14ac:dyDescent="0.2">
      <c r="A208" s="184"/>
      <c r="B208" s="213"/>
      <c r="C208" s="185"/>
    </row>
    <row r="209" spans="1:3" s="61" customFormat="1" x14ac:dyDescent="0.2">
      <c r="A209" s="77"/>
      <c r="B209" s="213"/>
      <c r="C209" s="186"/>
    </row>
    <row r="210" spans="1:3" s="61" customFormat="1" ht="19.5" x14ac:dyDescent="0.2">
      <c r="A210" s="73" t="s">
        <v>765</v>
      </c>
      <c r="B210" s="71"/>
      <c r="C210" s="186"/>
    </row>
    <row r="211" spans="1:3" s="61" customFormat="1" ht="19.5" x14ac:dyDescent="0.2">
      <c r="A211" s="73" t="s">
        <v>242</v>
      </c>
      <c r="B211" s="71"/>
      <c r="C211" s="186"/>
    </row>
    <row r="212" spans="1:3" s="61" customFormat="1" ht="19.5" x14ac:dyDescent="0.2">
      <c r="A212" s="73" t="s">
        <v>381</v>
      </c>
      <c r="B212" s="71"/>
      <c r="C212" s="186"/>
    </row>
    <row r="213" spans="1:3" s="61" customFormat="1" ht="19.5" x14ac:dyDescent="0.2">
      <c r="A213" s="73" t="s">
        <v>605</v>
      </c>
      <c r="B213" s="71"/>
      <c r="C213" s="186"/>
    </row>
    <row r="214" spans="1:3" s="61" customFormat="1" x14ac:dyDescent="0.2">
      <c r="A214" s="73"/>
      <c r="B214" s="64"/>
      <c r="C214" s="185"/>
    </row>
    <row r="215" spans="1:3" s="194" customFormat="1" ht="18.75" customHeight="1" x14ac:dyDescent="0.2">
      <c r="A215" s="15">
        <v>720000</v>
      </c>
      <c r="B215" s="5" t="s">
        <v>81</v>
      </c>
      <c r="C215" s="185">
        <f t="shared" ref="C215" si="37">+C218+C216+C220+C222</f>
        <v>398000</v>
      </c>
    </row>
    <row r="216" spans="1:3" s="72" customFormat="1" ht="18.75" customHeight="1" x14ac:dyDescent="0.2">
      <c r="A216" s="74">
        <v>721000</v>
      </c>
      <c r="B216" s="66" t="s">
        <v>75</v>
      </c>
      <c r="C216" s="187">
        <f t="shared" ref="C216" si="38">C217</f>
        <v>158000</v>
      </c>
    </row>
    <row r="217" spans="1:3" s="61" customFormat="1" ht="18.75" customHeight="1" x14ac:dyDescent="0.2">
      <c r="A217" s="54">
        <v>721200</v>
      </c>
      <c r="B217" s="11" t="s">
        <v>82</v>
      </c>
      <c r="C217" s="187">
        <v>158000</v>
      </c>
    </row>
    <row r="218" spans="1:3" s="72" customFormat="1" ht="19.5" x14ac:dyDescent="0.2">
      <c r="A218" s="74">
        <v>722000</v>
      </c>
      <c r="B218" s="66" t="s">
        <v>755</v>
      </c>
      <c r="C218" s="187">
        <f t="shared" ref="C218" si="39">SUM(C219:C219)</f>
        <v>0</v>
      </c>
    </row>
    <row r="219" spans="1:3" s="61" customFormat="1" x14ac:dyDescent="0.2">
      <c r="A219" s="73">
        <v>722500</v>
      </c>
      <c r="B219" s="11" t="s">
        <v>86</v>
      </c>
      <c r="C219" s="186"/>
    </row>
    <row r="220" spans="1:3" s="72" customFormat="1" ht="39" x14ac:dyDescent="0.2">
      <c r="A220" s="74">
        <v>728000</v>
      </c>
      <c r="B220" s="66" t="s">
        <v>101</v>
      </c>
      <c r="C220" s="187">
        <f t="shared" ref="C220" si="40">C221</f>
        <v>180000</v>
      </c>
    </row>
    <row r="221" spans="1:3" s="61" customFormat="1" ht="37.5" x14ac:dyDescent="0.2">
      <c r="A221" s="73">
        <v>728200</v>
      </c>
      <c r="B221" s="11" t="s">
        <v>130</v>
      </c>
      <c r="C221" s="186">
        <v>180000</v>
      </c>
    </row>
    <row r="222" spans="1:3" s="72" customFormat="1" ht="19.5" x14ac:dyDescent="0.2">
      <c r="A222" s="74">
        <v>729000</v>
      </c>
      <c r="B222" s="14" t="s">
        <v>77</v>
      </c>
      <c r="C222" s="187">
        <f t="shared" ref="C222" si="41">C223</f>
        <v>60000</v>
      </c>
    </row>
    <row r="223" spans="1:3" s="61" customFormat="1" x14ac:dyDescent="0.2">
      <c r="A223" s="73">
        <v>729100</v>
      </c>
      <c r="B223" s="11" t="s">
        <v>77</v>
      </c>
      <c r="C223" s="186">
        <v>60000</v>
      </c>
    </row>
    <row r="224" spans="1:3" s="194" customFormat="1" x14ac:dyDescent="0.2">
      <c r="A224" s="77">
        <v>810000</v>
      </c>
      <c r="B224" s="213" t="s">
        <v>756</v>
      </c>
      <c r="C224" s="185">
        <f t="shared" ref="C224:C225" si="42">C225</f>
        <v>1498300</v>
      </c>
    </row>
    <row r="225" spans="1:3" s="72" customFormat="1" ht="39" x14ac:dyDescent="0.2">
      <c r="A225" s="74">
        <v>816000</v>
      </c>
      <c r="B225" s="14" t="s">
        <v>201</v>
      </c>
      <c r="C225" s="187">
        <f t="shared" si="42"/>
        <v>1498300</v>
      </c>
    </row>
    <row r="226" spans="1:3" s="61" customFormat="1" x14ac:dyDescent="0.2">
      <c r="A226" s="41">
        <v>816100</v>
      </c>
      <c r="B226" s="11" t="s">
        <v>201</v>
      </c>
      <c r="C226" s="186">
        <v>1498300</v>
      </c>
    </row>
    <row r="227" spans="1:3" s="194" customFormat="1" ht="37.5" x14ac:dyDescent="0.2">
      <c r="A227" s="77">
        <v>880000</v>
      </c>
      <c r="B227" s="18" t="s">
        <v>761</v>
      </c>
      <c r="C227" s="185">
        <f t="shared" ref="C227:C228" si="43">C228</f>
        <v>300000</v>
      </c>
    </row>
    <row r="228" spans="1:3" s="72" customFormat="1" ht="39" x14ac:dyDescent="0.2">
      <c r="A228" s="74">
        <v>881000</v>
      </c>
      <c r="B228" s="14" t="s">
        <v>143</v>
      </c>
      <c r="C228" s="187">
        <f t="shared" si="43"/>
        <v>300000</v>
      </c>
    </row>
    <row r="229" spans="1:3" s="61" customFormat="1" ht="37.5" x14ac:dyDescent="0.2">
      <c r="A229" s="41">
        <v>881200</v>
      </c>
      <c r="B229" s="11" t="s">
        <v>143</v>
      </c>
      <c r="C229" s="186">
        <v>300000</v>
      </c>
    </row>
    <row r="230" spans="1:3" s="194" customFormat="1" x14ac:dyDescent="0.2">
      <c r="A230" s="77">
        <v>910000</v>
      </c>
      <c r="B230" s="213" t="s">
        <v>762</v>
      </c>
      <c r="C230" s="185">
        <f t="shared" ref="C230:C231" si="44">C231</f>
        <v>100000</v>
      </c>
    </row>
    <row r="231" spans="1:3" s="72" customFormat="1" ht="19.5" x14ac:dyDescent="0.2">
      <c r="A231" s="13">
        <v>911000</v>
      </c>
      <c r="B231" s="14" t="s">
        <v>111</v>
      </c>
      <c r="C231" s="187">
        <f t="shared" si="44"/>
        <v>100000</v>
      </c>
    </row>
    <row r="232" spans="1:3" s="61" customFormat="1" x14ac:dyDescent="0.2">
      <c r="A232" s="50">
        <v>911400</v>
      </c>
      <c r="B232" s="11" t="s">
        <v>168</v>
      </c>
      <c r="C232" s="186">
        <v>100000</v>
      </c>
    </row>
    <row r="233" spans="1:3" s="194" customFormat="1" x14ac:dyDescent="0.2">
      <c r="A233" s="77">
        <v>930000</v>
      </c>
      <c r="B233" s="196" t="s">
        <v>760</v>
      </c>
      <c r="C233" s="185">
        <f t="shared" ref="C233" si="45">C234+C236</f>
        <v>330000</v>
      </c>
    </row>
    <row r="234" spans="1:3" s="72" customFormat="1" ht="19.5" x14ac:dyDescent="0.2">
      <c r="A234" s="13">
        <v>931000</v>
      </c>
      <c r="B234" s="19" t="s">
        <v>759</v>
      </c>
      <c r="C234" s="187">
        <f t="shared" ref="C234" si="46">C235</f>
        <v>280000</v>
      </c>
    </row>
    <row r="235" spans="1:3" s="61" customFormat="1" x14ac:dyDescent="0.2">
      <c r="A235" s="50">
        <v>931100</v>
      </c>
      <c r="B235" s="11" t="s">
        <v>185</v>
      </c>
      <c r="C235" s="186">
        <v>280000</v>
      </c>
    </row>
    <row r="236" spans="1:3" s="72" customFormat="1" ht="19.5" x14ac:dyDescent="0.2">
      <c r="A236" s="74">
        <v>938000</v>
      </c>
      <c r="B236" s="14" t="s">
        <v>123</v>
      </c>
      <c r="C236" s="187">
        <f t="shared" ref="C236" si="47">C237</f>
        <v>50000</v>
      </c>
    </row>
    <row r="237" spans="1:3" s="61" customFormat="1" x14ac:dyDescent="0.2">
      <c r="A237" s="41">
        <v>938200</v>
      </c>
      <c r="B237" s="11" t="s">
        <v>189</v>
      </c>
      <c r="C237" s="186">
        <v>50000</v>
      </c>
    </row>
    <row r="238" spans="1:3" s="61" customFormat="1" ht="37.5" x14ac:dyDescent="0.2">
      <c r="A238" s="15" t="s">
        <v>1</v>
      </c>
      <c r="B238" s="5" t="s">
        <v>752</v>
      </c>
      <c r="C238" s="185">
        <v>50000</v>
      </c>
    </row>
    <row r="239" spans="1:3" s="61" customFormat="1" x14ac:dyDescent="0.2">
      <c r="A239" s="188"/>
      <c r="B239" s="189" t="s">
        <v>750</v>
      </c>
      <c r="C239" s="190">
        <f t="shared" ref="C239" si="48">+C215+C238+C224+C227+C230+C233</f>
        <v>2676300</v>
      </c>
    </row>
    <row r="240" spans="1:3" s="61" customFormat="1" x14ac:dyDescent="0.2">
      <c r="A240" s="184"/>
      <c r="B240" s="213"/>
      <c r="C240" s="185"/>
    </row>
    <row r="241" spans="1:3" s="61" customFormat="1" x14ac:dyDescent="0.2">
      <c r="A241" s="77"/>
      <c r="B241" s="213"/>
      <c r="C241" s="186"/>
    </row>
    <row r="242" spans="1:3" s="61" customFormat="1" ht="19.5" x14ac:dyDescent="0.2">
      <c r="A242" s="73" t="s">
        <v>766</v>
      </c>
      <c r="B242" s="71"/>
      <c r="C242" s="186"/>
    </row>
    <row r="243" spans="1:3" s="61" customFormat="1" ht="19.5" x14ac:dyDescent="0.2">
      <c r="A243" s="73" t="s">
        <v>242</v>
      </c>
      <c r="B243" s="71"/>
      <c r="C243" s="186"/>
    </row>
    <row r="244" spans="1:3" s="61" customFormat="1" ht="19.5" x14ac:dyDescent="0.2">
      <c r="A244" s="73" t="s">
        <v>382</v>
      </c>
      <c r="B244" s="71"/>
      <c r="C244" s="186"/>
    </row>
    <row r="245" spans="1:3" s="61" customFormat="1" ht="19.5" x14ac:dyDescent="0.2">
      <c r="A245" s="73" t="s">
        <v>605</v>
      </c>
      <c r="B245" s="71"/>
      <c r="C245" s="186"/>
    </row>
    <row r="246" spans="1:3" s="61" customFormat="1" x14ac:dyDescent="0.2">
      <c r="A246" s="73"/>
      <c r="B246" s="64"/>
      <c r="C246" s="185"/>
    </row>
    <row r="247" spans="1:3" s="194" customFormat="1" x14ac:dyDescent="0.2">
      <c r="A247" s="15">
        <v>720000</v>
      </c>
      <c r="B247" s="5" t="s">
        <v>81</v>
      </c>
      <c r="C247" s="185">
        <f>C248+C250+C252</f>
        <v>345800</v>
      </c>
    </row>
    <row r="248" spans="1:3" s="72" customFormat="1" ht="19.5" x14ac:dyDescent="0.2">
      <c r="A248" s="74">
        <v>721000</v>
      </c>
      <c r="B248" s="66" t="s">
        <v>75</v>
      </c>
      <c r="C248" s="187">
        <f t="shared" ref="C248" si="49">C249</f>
        <v>105800</v>
      </c>
    </row>
    <row r="249" spans="1:3" s="61" customFormat="1" x14ac:dyDescent="0.2">
      <c r="A249" s="54">
        <v>721200</v>
      </c>
      <c r="B249" s="11" t="s">
        <v>82</v>
      </c>
      <c r="C249" s="186">
        <v>105800</v>
      </c>
    </row>
    <row r="250" spans="1:3" s="61" customFormat="1" ht="19.5" x14ac:dyDescent="0.2">
      <c r="A250" s="74">
        <v>722000</v>
      </c>
      <c r="B250" s="66" t="s">
        <v>755</v>
      </c>
      <c r="C250" s="187">
        <f t="shared" ref="C250" si="50">C251</f>
        <v>170000</v>
      </c>
    </row>
    <row r="251" spans="1:3" s="61" customFormat="1" x14ac:dyDescent="0.2">
      <c r="A251" s="41">
        <v>722500</v>
      </c>
      <c r="B251" s="11" t="s">
        <v>86</v>
      </c>
      <c r="C251" s="186">
        <v>170000</v>
      </c>
    </row>
    <row r="252" spans="1:3" s="72" customFormat="1" ht="39" x14ac:dyDescent="0.2">
      <c r="A252" s="74">
        <v>728000</v>
      </c>
      <c r="B252" s="66" t="s">
        <v>101</v>
      </c>
      <c r="C252" s="187">
        <f>C253</f>
        <v>70000</v>
      </c>
    </row>
    <row r="253" spans="1:3" s="61" customFormat="1" ht="37.5" x14ac:dyDescent="0.2">
      <c r="A253" s="41">
        <v>728200</v>
      </c>
      <c r="B253" s="218" t="s">
        <v>130</v>
      </c>
      <c r="C253" s="186">
        <v>70000</v>
      </c>
    </row>
    <row r="254" spans="1:3" s="194" customFormat="1" x14ac:dyDescent="0.2">
      <c r="A254" s="77">
        <v>810000</v>
      </c>
      <c r="B254" s="213" t="s">
        <v>756</v>
      </c>
      <c r="C254" s="185">
        <f t="shared" ref="C254:C255" si="51">C255</f>
        <v>250000</v>
      </c>
    </row>
    <row r="255" spans="1:3" s="61" customFormat="1" ht="39" x14ac:dyDescent="0.2">
      <c r="A255" s="74">
        <v>816000</v>
      </c>
      <c r="B255" s="14" t="s">
        <v>201</v>
      </c>
      <c r="C255" s="187">
        <f t="shared" si="51"/>
        <v>250000</v>
      </c>
    </row>
    <row r="256" spans="1:3" s="61" customFormat="1" x14ac:dyDescent="0.2">
      <c r="A256" s="41">
        <v>816100</v>
      </c>
      <c r="B256" s="11" t="s">
        <v>201</v>
      </c>
      <c r="C256" s="186">
        <v>250000</v>
      </c>
    </row>
    <row r="257" spans="1:3" s="194" customFormat="1" ht="37.5" x14ac:dyDescent="0.2">
      <c r="A257" s="77">
        <v>880000</v>
      </c>
      <c r="B257" s="18" t="s">
        <v>761</v>
      </c>
      <c r="C257" s="185">
        <f t="shared" ref="C257:C258" si="52">+C258</f>
        <v>60000</v>
      </c>
    </row>
    <row r="258" spans="1:3" s="61" customFormat="1" ht="39" x14ac:dyDescent="0.2">
      <c r="A258" s="74">
        <v>881000</v>
      </c>
      <c r="B258" s="14" t="s">
        <v>143</v>
      </c>
      <c r="C258" s="187">
        <f t="shared" si="52"/>
        <v>60000</v>
      </c>
    </row>
    <row r="259" spans="1:3" s="61" customFormat="1" ht="37.5" x14ac:dyDescent="0.2">
      <c r="A259" s="41">
        <v>881200</v>
      </c>
      <c r="B259" s="11" t="s">
        <v>143</v>
      </c>
      <c r="C259" s="186">
        <v>60000</v>
      </c>
    </row>
    <row r="260" spans="1:3" s="194" customFormat="1" x14ac:dyDescent="0.2">
      <c r="A260" s="77">
        <v>930000</v>
      </c>
      <c r="B260" s="196" t="s">
        <v>760</v>
      </c>
      <c r="C260" s="185">
        <f>C263+C261</f>
        <v>103500</v>
      </c>
    </row>
    <row r="261" spans="1:3" s="72" customFormat="1" ht="19.5" x14ac:dyDescent="0.2">
      <c r="A261" s="13">
        <v>931000</v>
      </c>
      <c r="B261" s="19" t="s">
        <v>759</v>
      </c>
      <c r="C261" s="187">
        <f t="shared" ref="C261" si="53">C262</f>
        <v>63500</v>
      </c>
    </row>
    <row r="262" spans="1:3" s="61" customFormat="1" x14ac:dyDescent="0.2">
      <c r="A262" s="50">
        <v>931100</v>
      </c>
      <c r="B262" s="11" t="s">
        <v>185</v>
      </c>
      <c r="C262" s="186">
        <v>63500</v>
      </c>
    </row>
    <row r="263" spans="1:3" s="61" customFormat="1" ht="19.5" x14ac:dyDescent="0.2">
      <c r="A263" s="74">
        <v>938000</v>
      </c>
      <c r="B263" s="14" t="s">
        <v>123</v>
      </c>
      <c r="C263" s="187">
        <f t="shared" ref="C263" si="54">C264</f>
        <v>40000</v>
      </c>
    </row>
    <row r="264" spans="1:3" s="61" customFormat="1" x14ac:dyDescent="0.2">
      <c r="A264" s="41">
        <v>938200</v>
      </c>
      <c r="B264" s="11" t="s">
        <v>189</v>
      </c>
      <c r="C264" s="186">
        <v>40000</v>
      </c>
    </row>
    <row r="265" spans="1:3" s="194" customFormat="1" ht="37.5" x14ac:dyDescent="0.2">
      <c r="A265" s="15" t="s">
        <v>1</v>
      </c>
      <c r="B265" s="5" t="s">
        <v>752</v>
      </c>
      <c r="C265" s="185">
        <v>50000</v>
      </c>
    </row>
    <row r="266" spans="1:3" s="61" customFormat="1" x14ac:dyDescent="0.2">
      <c r="A266" s="188"/>
      <c r="B266" s="189" t="s">
        <v>750</v>
      </c>
      <c r="C266" s="190">
        <f t="shared" ref="C266" si="55">C247+C254+C257+C260+C265</f>
        <v>809300</v>
      </c>
    </row>
    <row r="267" spans="1:3" s="61" customFormat="1" x14ac:dyDescent="0.2">
      <c r="A267" s="184"/>
      <c r="B267" s="213"/>
      <c r="C267" s="186"/>
    </row>
    <row r="268" spans="1:3" s="61" customFormat="1" x14ac:dyDescent="0.2">
      <c r="A268" s="77"/>
      <c r="B268" s="213"/>
      <c r="C268" s="186"/>
    </row>
    <row r="269" spans="1:3" s="61" customFormat="1" ht="19.5" x14ac:dyDescent="0.2">
      <c r="A269" s="73" t="s">
        <v>767</v>
      </c>
      <c r="B269" s="71"/>
      <c r="C269" s="186"/>
    </row>
    <row r="270" spans="1:3" s="61" customFormat="1" ht="19.5" x14ac:dyDescent="0.2">
      <c r="A270" s="73" t="s">
        <v>242</v>
      </c>
      <c r="B270" s="71"/>
      <c r="C270" s="186"/>
    </row>
    <row r="271" spans="1:3" s="61" customFormat="1" ht="19.5" x14ac:dyDescent="0.2">
      <c r="A271" s="73" t="s">
        <v>383</v>
      </c>
      <c r="B271" s="71"/>
      <c r="C271" s="186"/>
    </row>
    <row r="272" spans="1:3" s="61" customFormat="1" ht="19.5" x14ac:dyDescent="0.2">
      <c r="A272" s="73" t="s">
        <v>605</v>
      </c>
      <c r="B272" s="71"/>
      <c r="C272" s="186"/>
    </row>
    <row r="273" spans="1:7" s="61" customFormat="1" x14ac:dyDescent="0.2">
      <c r="A273" s="73"/>
      <c r="B273" s="64"/>
      <c r="C273" s="185"/>
    </row>
    <row r="274" spans="1:7" s="194" customFormat="1" ht="18.75" customHeight="1" x14ac:dyDescent="0.2">
      <c r="A274" s="15">
        <v>720000</v>
      </c>
      <c r="B274" s="5" t="s">
        <v>81</v>
      </c>
      <c r="C274" s="185">
        <f>+C277+C275</f>
        <v>165500</v>
      </c>
    </row>
    <row r="275" spans="1:7" s="72" customFormat="1" ht="18.75" customHeight="1" x14ac:dyDescent="0.2">
      <c r="A275" s="74">
        <v>721000</v>
      </c>
      <c r="B275" s="66" t="s">
        <v>75</v>
      </c>
      <c r="C275" s="187">
        <f>C276</f>
        <v>15000</v>
      </c>
    </row>
    <row r="276" spans="1:7" s="61" customFormat="1" ht="18.75" customHeight="1" x14ac:dyDescent="0.2">
      <c r="A276" s="54">
        <v>721200</v>
      </c>
      <c r="B276" s="11" t="s">
        <v>82</v>
      </c>
      <c r="C276" s="186">
        <v>15000</v>
      </c>
    </row>
    <row r="277" spans="1:7" s="72" customFormat="1" ht="19.5" x14ac:dyDescent="0.2">
      <c r="A277" s="74">
        <v>722000</v>
      </c>
      <c r="B277" s="66" t="s">
        <v>755</v>
      </c>
      <c r="C277" s="187">
        <f t="shared" ref="C277" si="56">SUM(C278:C278)</f>
        <v>150500</v>
      </c>
    </row>
    <row r="278" spans="1:7" s="61" customFormat="1" x14ac:dyDescent="0.2">
      <c r="A278" s="73">
        <v>722500</v>
      </c>
      <c r="B278" s="11" t="s">
        <v>86</v>
      </c>
      <c r="C278" s="186">
        <v>150500</v>
      </c>
    </row>
    <row r="279" spans="1:7" s="194" customFormat="1" x14ac:dyDescent="0.2">
      <c r="A279" s="77">
        <v>810000</v>
      </c>
      <c r="B279" s="213" t="s">
        <v>756</v>
      </c>
      <c r="C279" s="185">
        <f t="shared" ref="C279:C280" si="57">C280</f>
        <v>33700</v>
      </c>
    </row>
    <row r="280" spans="1:7" s="72" customFormat="1" ht="39" x14ac:dyDescent="0.2">
      <c r="A280" s="74">
        <v>816000</v>
      </c>
      <c r="B280" s="14" t="s">
        <v>201</v>
      </c>
      <c r="C280" s="187">
        <f t="shared" si="57"/>
        <v>33700</v>
      </c>
    </row>
    <row r="281" spans="1:7" s="61" customFormat="1" ht="18.75" customHeight="1" x14ac:dyDescent="0.2">
      <c r="A281" s="41">
        <v>816100</v>
      </c>
      <c r="B281" s="11" t="s">
        <v>201</v>
      </c>
      <c r="C281" s="186">
        <v>33700</v>
      </c>
    </row>
    <row r="282" spans="1:7" s="194" customFormat="1" x14ac:dyDescent="0.2">
      <c r="A282" s="77">
        <v>930000</v>
      </c>
      <c r="B282" s="196" t="s">
        <v>760</v>
      </c>
      <c r="C282" s="185">
        <f>C283</f>
        <v>225000</v>
      </c>
    </row>
    <row r="283" spans="1:7" s="72" customFormat="1" ht="19.5" x14ac:dyDescent="0.2">
      <c r="A283" s="13">
        <v>931000</v>
      </c>
      <c r="B283" s="19" t="s">
        <v>759</v>
      </c>
      <c r="C283" s="187">
        <f>C284+C285</f>
        <v>225000</v>
      </c>
    </row>
    <row r="284" spans="1:7" s="61" customFormat="1" x14ac:dyDescent="0.2">
      <c r="A284" s="50">
        <v>931100</v>
      </c>
      <c r="B284" s="11" t="s">
        <v>185</v>
      </c>
      <c r="C284" s="186">
        <v>25000</v>
      </c>
    </row>
    <row r="285" spans="1:7" s="61" customFormat="1" x14ac:dyDescent="0.2">
      <c r="A285" s="73">
        <v>931900</v>
      </c>
      <c r="B285" s="11" t="s">
        <v>763</v>
      </c>
      <c r="C285" s="186">
        <v>200000</v>
      </c>
    </row>
    <row r="286" spans="1:7" s="194" customFormat="1" ht="37.5" x14ac:dyDescent="0.2">
      <c r="A286" s="15" t="s">
        <v>1</v>
      </c>
      <c r="B286" s="5" t="s">
        <v>752</v>
      </c>
      <c r="C286" s="185">
        <v>1500</v>
      </c>
    </row>
    <row r="287" spans="1:7" s="61" customFormat="1" x14ac:dyDescent="0.2">
      <c r="A287" s="188"/>
      <c r="B287" s="189" t="s">
        <v>750</v>
      </c>
      <c r="C287" s="190">
        <f>+C274+C279+C282+C286</f>
        <v>425700</v>
      </c>
    </row>
    <row r="288" spans="1:7" s="61" customFormat="1" x14ac:dyDescent="0.2">
      <c r="A288" s="184"/>
      <c r="B288" s="213"/>
      <c r="C288" s="186"/>
      <c r="G288" s="200"/>
    </row>
    <row r="289" spans="1:3" s="61" customFormat="1" x14ac:dyDescent="0.2">
      <c r="A289" s="77"/>
      <c r="B289" s="213"/>
      <c r="C289" s="186"/>
    </row>
    <row r="290" spans="1:3" s="61" customFormat="1" ht="19.5" x14ac:dyDescent="0.2">
      <c r="A290" s="73" t="s">
        <v>768</v>
      </c>
      <c r="B290" s="71"/>
      <c r="C290" s="186"/>
    </row>
    <row r="291" spans="1:3" s="61" customFormat="1" ht="19.5" x14ac:dyDescent="0.2">
      <c r="A291" s="73" t="s">
        <v>242</v>
      </c>
      <c r="B291" s="71"/>
      <c r="C291" s="186"/>
    </row>
    <row r="292" spans="1:3" s="61" customFormat="1" ht="19.5" x14ac:dyDescent="0.2">
      <c r="A292" s="73" t="s">
        <v>384</v>
      </c>
      <c r="B292" s="71"/>
      <c r="C292" s="186"/>
    </row>
    <row r="293" spans="1:3" s="61" customFormat="1" ht="19.5" x14ac:dyDescent="0.2">
      <c r="A293" s="73" t="s">
        <v>605</v>
      </c>
      <c r="B293" s="71"/>
      <c r="C293" s="186"/>
    </row>
    <row r="294" spans="1:3" s="61" customFormat="1" x14ac:dyDescent="0.2">
      <c r="A294" s="73"/>
      <c r="B294" s="64"/>
      <c r="C294" s="185"/>
    </row>
    <row r="295" spans="1:3" s="194" customFormat="1" ht="18.75" customHeight="1" x14ac:dyDescent="0.2">
      <c r="A295" s="15">
        <v>720000</v>
      </c>
      <c r="B295" s="5" t="s">
        <v>81</v>
      </c>
      <c r="C295" s="185">
        <f t="shared" ref="C295" si="58">+C298+C296</f>
        <v>211000</v>
      </c>
    </row>
    <row r="296" spans="1:3" s="72" customFormat="1" ht="18.75" customHeight="1" x14ac:dyDescent="0.2">
      <c r="A296" s="74">
        <v>721000</v>
      </c>
      <c r="B296" s="66" t="s">
        <v>75</v>
      </c>
      <c r="C296" s="187">
        <f t="shared" ref="C296" si="59">C297</f>
        <v>150000</v>
      </c>
    </row>
    <row r="297" spans="1:3" s="61" customFormat="1" ht="18.75" customHeight="1" x14ac:dyDescent="0.2">
      <c r="A297" s="54">
        <v>721200</v>
      </c>
      <c r="B297" s="11" t="s">
        <v>82</v>
      </c>
      <c r="C297" s="187">
        <v>150000</v>
      </c>
    </row>
    <row r="298" spans="1:3" s="72" customFormat="1" ht="19.5" x14ac:dyDescent="0.2">
      <c r="A298" s="74">
        <v>722000</v>
      </c>
      <c r="B298" s="66" t="s">
        <v>755</v>
      </c>
      <c r="C298" s="187">
        <f t="shared" ref="C298" si="60">SUM(C299:C299)</f>
        <v>61000</v>
      </c>
    </row>
    <row r="299" spans="1:3" s="61" customFormat="1" x14ac:dyDescent="0.2">
      <c r="A299" s="73">
        <v>722500</v>
      </c>
      <c r="B299" s="11" t="s">
        <v>86</v>
      </c>
      <c r="C299" s="186">
        <v>61000</v>
      </c>
    </row>
    <row r="300" spans="1:3" s="194" customFormat="1" x14ac:dyDescent="0.2">
      <c r="A300" s="77">
        <v>810000</v>
      </c>
      <c r="B300" s="213" t="s">
        <v>756</v>
      </c>
      <c r="C300" s="185">
        <f t="shared" ref="C300:C301" si="61">C301</f>
        <v>970000</v>
      </c>
    </row>
    <row r="301" spans="1:3" s="72" customFormat="1" ht="39" x14ac:dyDescent="0.2">
      <c r="A301" s="74">
        <v>816000</v>
      </c>
      <c r="B301" s="14" t="s">
        <v>201</v>
      </c>
      <c r="C301" s="187">
        <f t="shared" si="61"/>
        <v>970000</v>
      </c>
    </row>
    <row r="302" spans="1:3" s="61" customFormat="1" ht="18.75" customHeight="1" x14ac:dyDescent="0.2">
      <c r="A302" s="41">
        <v>816100</v>
      </c>
      <c r="B302" s="11" t="s">
        <v>201</v>
      </c>
      <c r="C302" s="186">
        <v>970000</v>
      </c>
    </row>
    <row r="303" spans="1:3" s="194" customFormat="1" ht="37.5" x14ac:dyDescent="0.2">
      <c r="A303" s="77">
        <v>880000</v>
      </c>
      <c r="B303" s="18" t="s">
        <v>761</v>
      </c>
      <c r="C303" s="185">
        <f t="shared" ref="C303:C304" si="62">C304</f>
        <v>40000</v>
      </c>
    </row>
    <row r="304" spans="1:3" s="72" customFormat="1" ht="39" x14ac:dyDescent="0.2">
      <c r="A304" s="74">
        <v>881000</v>
      </c>
      <c r="B304" s="14" t="s">
        <v>143</v>
      </c>
      <c r="C304" s="187">
        <f t="shared" si="62"/>
        <v>40000</v>
      </c>
    </row>
    <row r="305" spans="1:3" s="61" customFormat="1" ht="37.5" x14ac:dyDescent="0.2">
      <c r="A305" s="41">
        <v>881200</v>
      </c>
      <c r="B305" s="11" t="s">
        <v>143</v>
      </c>
      <c r="C305" s="186">
        <v>40000</v>
      </c>
    </row>
    <row r="306" spans="1:3" s="194" customFormat="1" x14ac:dyDescent="0.2">
      <c r="A306" s="77">
        <v>930000</v>
      </c>
      <c r="B306" s="196" t="s">
        <v>760</v>
      </c>
      <c r="C306" s="185">
        <f t="shared" ref="C306" si="63">C307+C309</f>
        <v>206800</v>
      </c>
    </row>
    <row r="307" spans="1:3" s="72" customFormat="1" ht="19.5" x14ac:dyDescent="0.2">
      <c r="A307" s="13">
        <v>931000</v>
      </c>
      <c r="B307" s="19" t="s">
        <v>759</v>
      </c>
      <c r="C307" s="187">
        <f t="shared" ref="C307" si="64">C308</f>
        <v>200000</v>
      </c>
    </row>
    <row r="308" spans="1:3" s="61" customFormat="1" x14ac:dyDescent="0.2">
      <c r="A308" s="50">
        <v>931100</v>
      </c>
      <c r="B308" s="11" t="s">
        <v>185</v>
      </c>
      <c r="C308" s="186">
        <v>200000</v>
      </c>
    </row>
    <row r="309" spans="1:3" s="72" customFormat="1" ht="19.5" x14ac:dyDescent="0.2">
      <c r="A309" s="74">
        <v>938000</v>
      </c>
      <c r="B309" s="14" t="s">
        <v>123</v>
      </c>
      <c r="C309" s="187">
        <f t="shared" ref="C309" si="65">C310</f>
        <v>6800</v>
      </c>
    </row>
    <row r="310" spans="1:3" s="61" customFormat="1" x14ac:dyDescent="0.2">
      <c r="A310" s="41">
        <v>938200</v>
      </c>
      <c r="B310" s="11" t="s">
        <v>189</v>
      </c>
      <c r="C310" s="186">
        <v>6800</v>
      </c>
    </row>
    <row r="311" spans="1:3" s="61" customFormat="1" ht="37.5" x14ac:dyDescent="0.2">
      <c r="A311" s="15" t="s">
        <v>1</v>
      </c>
      <c r="B311" s="5" t="s">
        <v>752</v>
      </c>
      <c r="C311" s="185">
        <v>91000</v>
      </c>
    </row>
    <row r="312" spans="1:3" s="61" customFormat="1" x14ac:dyDescent="0.2">
      <c r="A312" s="188"/>
      <c r="B312" s="189" t="s">
        <v>750</v>
      </c>
      <c r="C312" s="190">
        <f t="shared" ref="C312" si="66">+C295+C311+C300+C303+C306</f>
        <v>1518800</v>
      </c>
    </row>
    <row r="313" spans="1:3" s="61" customFormat="1" x14ac:dyDescent="0.2">
      <c r="A313" s="184"/>
      <c r="B313" s="213"/>
      <c r="C313" s="185"/>
    </row>
    <row r="314" spans="1:3" s="61" customFormat="1" x14ac:dyDescent="0.2">
      <c r="A314" s="77"/>
      <c r="B314" s="213"/>
      <c r="C314" s="186"/>
    </row>
    <row r="315" spans="1:3" s="61" customFormat="1" ht="19.5" x14ac:dyDescent="0.2">
      <c r="A315" s="73" t="s">
        <v>769</v>
      </c>
      <c r="B315" s="71"/>
      <c r="C315" s="186"/>
    </row>
    <row r="316" spans="1:3" s="61" customFormat="1" ht="19.5" x14ac:dyDescent="0.2">
      <c r="A316" s="73" t="s">
        <v>242</v>
      </c>
      <c r="B316" s="71"/>
      <c r="C316" s="186"/>
    </row>
    <row r="317" spans="1:3" s="61" customFormat="1" ht="19.5" x14ac:dyDescent="0.2">
      <c r="A317" s="73" t="s">
        <v>385</v>
      </c>
      <c r="B317" s="71"/>
      <c r="C317" s="186"/>
    </row>
    <row r="318" spans="1:3" s="61" customFormat="1" ht="19.5" x14ac:dyDescent="0.2">
      <c r="A318" s="73" t="s">
        <v>605</v>
      </c>
      <c r="B318" s="71"/>
      <c r="C318" s="186"/>
    </row>
    <row r="319" spans="1:3" s="61" customFormat="1" x14ac:dyDescent="0.2">
      <c r="A319" s="73"/>
      <c r="B319" s="64"/>
      <c r="C319" s="185"/>
    </row>
    <row r="320" spans="1:3" s="194" customFormat="1" ht="18.75" customHeight="1" x14ac:dyDescent="0.2">
      <c r="A320" s="15">
        <v>720000</v>
      </c>
      <c r="B320" s="5" t="s">
        <v>81</v>
      </c>
      <c r="C320" s="185">
        <f t="shared" ref="C320" si="67">+C321+C323+C325</f>
        <v>22000</v>
      </c>
    </row>
    <row r="321" spans="1:3" s="61" customFormat="1" ht="19.5" x14ac:dyDescent="0.2">
      <c r="A321" s="74">
        <v>722000</v>
      </c>
      <c r="B321" s="66" t="s">
        <v>755</v>
      </c>
      <c r="C321" s="187">
        <f t="shared" ref="C321" si="68">SUM(C322:C322)</f>
        <v>5000</v>
      </c>
    </row>
    <row r="322" spans="1:3" s="61" customFormat="1" x14ac:dyDescent="0.2">
      <c r="A322" s="73">
        <v>722500</v>
      </c>
      <c r="B322" s="11" t="s">
        <v>86</v>
      </c>
      <c r="C322" s="186">
        <v>5000</v>
      </c>
    </row>
    <row r="323" spans="1:3" s="72" customFormat="1" ht="39" x14ac:dyDescent="0.2">
      <c r="A323" s="74">
        <v>728000</v>
      </c>
      <c r="B323" s="66" t="s">
        <v>101</v>
      </c>
      <c r="C323" s="187">
        <f t="shared" ref="C323" si="69">C324</f>
        <v>12000</v>
      </c>
    </row>
    <row r="324" spans="1:3" s="61" customFormat="1" ht="37.5" x14ac:dyDescent="0.2">
      <c r="A324" s="73">
        <v>728200</v>
      </c>
      <c r="B324" s="11" t="s">
        <v>130</v>
      </c>
      <c r="C324" s="186">
        <v>12000</v>
      </c>
    </row>
    <row r="325" spans="1:3" s="72" customFormat="1" ht="19.5" x14ac:dyDescent="0.2">
      <c r="A325" s="74">
        <v>729000</v>
      </c>
      <c r="B325" s="14" t="s">
        <v>77</v>
      </c>
      <c r="C325" s="187">
        <f t="shared" ref="C325" si="70">C326</f>
        <v>5000</v>
      </c>
    </row>
    <row r="326" spans="1:3" s="61" customFormat="1" x14ac:dyDescent="0.2">
      <c r="A326" s="73">
        <v>729100</v>
      </c>
      <c r="B326" s="11" t="s">
        <v>77</v>
      </c>
      <c r="C326" s="186">
        <v>5000</v>
      </c>
    </row>
    <row r="327" spans="1:3" s="194" customFormat="1" x14ac:dyDescent="0.2">
      <c r="A327" s="77">
        <v>810000</v>
      </c>
      <c r="B327" s="213" t="s">
        <v>756</v>
      </c>
      <c r="C327" s="185">
        <f t="shared" ref="C327:C328" si="71">C328</f>
        <v>50000</v>
      </c>
    </row>
    <row r="328" spans="1:3" s="72" customFormat="1" ht="39" x14ac:dyDescent="0.2">
      <c r="A328" s="74">
        <v>816000</v>
      </c>
      <c r="B328" s="14" t="s">
        <v>201</v>
      </c>
      <c r="C328" s="187">
        <f t="shared" si="71"/>
        <v>50000</v>
      </c>
    </row>
    <row r="329" spans="1:3" s="61" customFormat="1" ht="18.75" customHeight="1" x14ac:dyDescent="0.2">
      <c r="A329" s="41">
        <v>816100</v>
      </c>
      <c r="B329" s="11" t="s">
        <v>201</v>
      </c>
      <c r="C329" s="186">
        <v>50000</v>
      </c>
    </row>
    <row r="330" spans="1:3" s="194" customFormat="1" ht="37.5" x14ac:dyDescent="0.2">
      <c r="A330" s="77">
        <v>880000</v>
      </c>
      <c r="B330" s="18" t="s">
        <v>761</v>
      </c>
      <c r="C330" s="185">
        <f t="shared" ref="C330:C331" si="72">C331</f>
        <v>20000</v>
      </c>
    </row>
    <row r="331" spans="1:3" s="72" customFormat="1" ht="39" x14ac:dyDescent="0.2">
      <c r="A331" s="74">
        <v>881000</v>
      </c>
      <c r="B331" s="14" t="s">
        <v>143</v>
      </c>
      <c r="C331" s="187">
        <f t="shared" si="72"/>
        <v>20000</v>
      </c>
    </row>
    <row r="332" spans="1:3" s="61" customFormat="1" ht="37.5" x14ac:dyDescent="0.2">
      <c r="A332" s="41">
        <v>881200</v>
      </c>
      <c r="B332" s="11" t="s">
        <v>143</v>
      </c>
      <c r="C332" s="186">
        <v>20000</v>
      </c>
    </row>
    <row r="333" spans="1:3" s="194" customFormat="1" x14ac:dyDescent="0.2">
      <c r="A333" s="77">
        <v>930000</v>
      </c>
      <c r="B333" s="196" t="s">
        <v>760</v>
      </c>
      <c r="C333" s="185">
        <f t="shared" ref="C333" si="73">C334+C336</f>
        <v>16000</v>
      </c>
    </row>
    <row r="334" spans="1:3" s="72" customFormat="1" ht="19.5" x14ac:dyDescent="0.2">
      <c r="A334" s="13">
        <v>931000</v>
      </c>
      <c r="B334" s="19" t="s">
        <v>759</v>
      </c>
      <c r="C334" s="187">
        <f t="shared" ref="C334" si="74">C335</f>
        <v>12000</v>
      </c>
    </row>
    <row r="335" spans="1:3" s="61" customFormat="1" x14ac:dyDescent="0.2">
      <c r="A335" s="50">
        <v>931100</v>
      </c>
      <c r="B335" s="11" t="s">
        <v>185</v>
      </c>
      <c r="C335" s="186">
        <v>12000</v>
      </c>
    </row>
    <row r="336" spans="1:3" s="72" customFormat="1" ht="19.5" x14ac:dyDescent="0.2">
      <c r="A336" s="74">
        <v>938000</v>
      </c>
      <c r="B336" s="14" t="s">
        <v>123</v>
      </c>
      <c r="C336" s="187">
        <f t="shared" ref="C336" si="75">C337</f>
        <v>4000</v>
      </c>
    </row>
    <row r="337" spans="1:3" s="61" customFormat="1" x14ac:dyDescent="0.2">
      <c r="A337" s="41">
        <v>938200</v>
      </c>
      <c r="B337" s="11" t="s">
        <v>189</v>
      </c>
      <c r="C337" s="186">
        <v>4000</v>
      </c>
    </row>
    <row r="338" spans="1:3" s="194" customFormat="1" ht="37.5" x14ac:dyDescent="0.2">
      <c r="A338" s="15" t="s">
        <v>1</v>
      </c>
      <c r="B338" s="5" t="s">
        <v>752</v>
      </c>
      <c r="C338" s="185">
        <v>5000</v>
      </c>
    </row>
    <row r="339" spans="1:3" s="61" customFormat="1" x14ac:dyDescent="0.2">
      <c r="A339" s="188"/>
      <c r="B339" s="189" t="s">
        <v>750</v>
      </c>
      <c r="C339" s="190">
        <f t="shared" ref="C339" si="76">+C320+C327+C330+C333+C338</f>
        <v>113000</v>
      </c>
    </row>
    <row r="340" spans="1:3" s="61" customFormat="1" x14ac:dyDescent="0.2">
      <c r="A340" s="184"/>
      <c r="B340" s="213"/>
      <c r="C340" s="185"/>
    </row>
    <row r="341" spans="1:3" s="61" customFormat="1" x14ac:dyDescent="0.2">
      <c r="A341" s="77"/>
      <c r="B341" s="213"/>
      <c r="C341" s="186"/>
    </row>
    <row r="342" spans="1:3" s="61" customFormat="1" ht="19.5" x14ac:dyDescent="0.2">
      <c r="A342" s="73" t="s">
        <v>626</v>
      </c>
      <c r="B342" s="71"/>
      <c r="C342" s="186"/>
    </row>
    <row r="343" spans="1:3" s="61" customFormat="1" ht="19.5" x14ac:dyDescent="0.2">
      <c r="A343" s="73" t="s">
        <v>242</v>
      </c>
      <c r="B343" s="71"/>
      <c r="C343" s="186"/>
    </row>
    <row r="344" spans="1:3" s="61" customFormat="1" ht="19.5" x14ac:dyDescent="0.2">
      <c r="A344" s="73" t="s">
        <v>386</v>
      </c>
      <c r="B344" s="71"/>
      <c r="C344" s="186"/>
    </row>
    <row r="345" spans="1:3" s="61" customFormat="1" ht="19.5" x14ac:dyDescent="0.2">
      <c r="A345" s="73" t="s">
        <v>529</v>
      </c>
      <c r="B345" s="71"/>
      <c r="C345" s="186"/>
    </row>
    <row r="346" spans="1:3" s="61" customFormat="1" x14ac:dyDescent="0.2">
      <c r="A346" s="73"/>
      <c r="B346" s="64"/>
      <c r="C346" s="185"/>
    </row>
    <row r="347" spans="1:3" s="194" customFormat="1" ht="18.75" customHeight="1" x14ac:dyDescent="0.2">
      <c r="A347" s="77">
        <v>930000</v>
      </c>
      <c r="B347" s="196" t="s">
        <v>760</v>
      </c>
      <c r="C347" s="185">
        <f t="shared" ref="C347" si="77">+C348</f>
        <v>2000000</v>
      </c>
    </row>
    <row r="348" spans="1:3" s="61" customFormat="1" ht="19.5" x14ac:dyDescent="0.2">
      <c r="A348" s="13">
        <v>931000</v>
      </c>
      <c r="B348" s="19" t="s">
        <v>759</v>
      </c>
      <c r="C348" s="187">
        <f t="shared" ref="C348" si="78">SUM(C349:C349)</f>
        <v>2000000</v>
      </c>
    </row>
    <row r="349" spans="1:3" s="61" customFormat="1" x14ac:dyDescent="0.2">
      <c r="A349" s="10">
        <v>931200</v>
      </c>
      <c r="B349" s="11" t="s">
        <v>186</v>
      </c>
      <c r="C349" s="186">
        <v>2000000</v>
      </c>
    </row>
    <row r="350" spans="1:3" s="61" customFormat="1" ht="37.5" x14ac:dyDescent="0.2">
      <c r="A350" s="15" t="s">
        <v>1</v>
      </c>
      <c r="B350" s="5" t="s">
        <v>752</v>
      </c>
      <c r="C350" s="185">
        <v>1000000</v>
      </c>
    </row>
    <row r="351" spans="1:3" s="61" customFormat="1" x14ac:dyDescent="0.2">
      <c r="A351" s="188"/>
      <c r="B351" s="189" t="s">
        <v>750</v>
      </c>
      <c r="C351" s="190">
        <f t="shared" ref="C351" si="79">+C347+C350</f>
        <v>3000000</v>
      </c>
    </row>
    <row r="352" spans="1:3" s="61" customFormat="1" x14ac:dyDescent="0.2">
      <c r="A352" s="184"/>
      <c r="B352" s="213"/>
      <c r="C352" s="185"/>
    </row>
    <row r="353" spans="1:3" s="61" customFormat="1" x14ac:dyDescent="0.2">
      <c r="A353" s="77"/>
      <c r="B353" s="213"/>
      <c r="C353" s="186"/>
    </row>
    <row r="354" spans="1:3" s="61" customFormat="1" ht="19.5" x14ac:dyDescent="0.2">
      <c r="A354" s="73" t="s">
        <v>627</v>
      </c>
      <c r="B354" s="71"/>
      <c r="C354" s="186"/>
    </row>
    <row r="355" spans="1:3" s="61" customFormat="1" ht="19.5" x14ac:dyDescent="0.2">
      <c r="A355" s="73" t="s">
        <v>242</v>
      </c>
      <c r="B355" s="71"/>
      <c r="C355" s="186"/>
    </row>
    <row r="356" spans="1:3" s="61" customFormat="1" ht="19.5" x14ac:dyDescent="0.2">
      <c r="A356" s="73" t="s">
        <v>387</v>
      </c>
      <c r="B356" s="71"/>
      <c r="C356" s="186"/>
    </row>
    <row r="357" spans="1:3" s="61" customFormat="1" ht="19.5" x14ac:dyDescent="0.2">
      <c r="A357" s="73" t="s">
        <v>529</v>
      </c>
      <c r="B357" s="71"/>
      <c r="C357" s="186"/>
    </row>
    <row r="358" spans="1:3" s="61" customFormat="1" x14ac:dyDescent="0.2">
      <c r="A358" s="73"/>
      <c r="B358" s="64"/>
      <c r="C358" s="185"/>
    </row>
    <row r="359" spans="1:3" s="194" customFormat="1" ht="18.75" customHeight="1" x14ac:dyDescent="0.2">
      <c r="A359" s="77">
        <v>930000</v>
      </c>
      <c r="B359" s="196" t="s">
        <v>760</v>
      </c>
      <c r="C359" s="185">
        <f t="shared" ref="C359" si="80">+C360</f>
        <v>340000</v>
      </c>
    </row>
    <row r="360" spans="1:3" s="61" customFormat="1" ht="19.5" x14ac:dyDescent="0.2">
      <c r="A360" s="13">
        <v>931000</v>
      </c>
      <c r="B360" s="19" t="s">
        <v>759</v>
      </c>
      <c r="C360" s="187">
        <f t="shared" ref="C360" si="81">SUM(C361:C361)</f>
        <v>340000</v>
      </c>
    </row>
    <row r="361" spans="1:3" s="61" customFormat="1" x14ac:dyDescent="0.2">
      <c r="A361" s="10">
        <v>931200</v>
      </c>
      <c r="B361" s="11" t="s">
        <v>186</v>
      </c>
      <c r="C361" s="186">
        <v>340000</v>
      </c>
    </row>
    <row r="362" spans="1:3" s="61" customFormat="1" ht="37.5" x14ac:dyDescent="0.2">
      <c r="A362" s="15" t="s">
        <v>1</v>
      </c>
      <c r="B362" s="5" t="s">
        <v>752</v>
      </c>
      <c r="C362" s="185">
        <v>160000</v>
      </c>
    </row>
    <row r="363" spans="1:3" s="61" customFormat="1" x14ac:dyDescent="0.2">
      <c r="A363" s="188"/>
      <c r="B363" s="189" t="s">
        <v>750</v>
      </c>
      <c r="C363" s="190">
        <f t="shared" ref="C363" si="82">+C359+C362</f>
        <v>500000</v>
      </c>
    </row>
    <row r="364" spans="1:3" s="61" customFormat="1" x14ac:dyDescent="0.2">
      <c r="A364" s="184"/>
      <c r="B364" s="213"/>
      <c r="C364" s="185"/>
    </row>
    <row r="365" spans="1:3" s="61" customFormat="1" x14ac:dyDescent="0.2">
      <c r="A365" s="184"/>
      <c r="B365" s="213"/>
      <c r="C365" s="185"/>
    </row>
    <row r="366" spans="1:3" s="61" customFormat="1" ht="19.5" x14ac:dyDescent="0.2">
      <c r="A366" s="73" t="s">
        <v>628</v>
      </c>
      <c r="B366" s="71"/>
      <c r="C366" s="186"/>
    </row>
    <row r="367" spans="1:3" s="61" customFormat="1" ht="19.5" x14ac:dyDescent="0.2">
      <c r="A367" s="73" t="s">
        <v>242</v>
      </c>
      <c r="B367" s="71"/>
      <c r="C367" s="186"/>
    </row>
    <row r="368" spans="1:3" s="61" customFormat="1" ht="19.5" x14ac:dyDescent="0.2">
      <c r="A368" s="73" t="s">
        <v>388</v>
      </c>
      <c r="B368" s="71"/>
      <c r="C368" s="186"/>
    </row>
    <row r="369" spans="1:3" s="61" customFormat="1" ht="19.5" x14ac:dyDescent="0.2">
      <c r="A369" s="73" t="s">
        <v>529</v>
      </c>
      <c r="B369" s="71"/>
      <c r="C369" s="186"/>
    </row>
    <row r="370" spans="1:3" s="61" customFormat="1" x14ac:dyDescent="0.2">
      <c r="A370" s="73"/>
      <c r="B370" s="64"/>
      <c r="C370" s="185"/>
    </row>
    <row r="371" spans="1:3" s="194" customFormat="1" ht="18.75" customHeight="1" x14ac:dyDescent="0.2">
      <c r="A371" s="77">
        <v>930000</v>
      </c>
      <c r="B371" s="196" t="s">
        <v>760</v>
      </c>
      <c r="C371" s="185">
        <f t="shared" ref="C371" si="83">+C372</f>
        <v>1000000</v>
      </c>
    </row>
    <row r="372" spans="1:3" s="61" customFormat="1" ht="19.5" x14ac:dyDescent="0.2">
      <c r="A372" s="13">
        <v>931000</v>
      </c>
      <c r="B372" s="19" t="s">
        <v>759</v>
      </c>
      <c r="C372" s="187">
        <f t="shared" ref="C372" si="84">SUM(C373:C373)</f>
        <v>1000000</v>
      </c>
    </row>
    <row r="373" spans="1:3" s="61" customFormat="1" x14ac:dyDescent="0.2">
      <c r="A373" s="10">
        <v>931200</v>
      </c>
      <c r="B373" s="11" t="s">
        <v>186</v>
      </c>
      <c r="C373" s="186">
        <v>1000000</v>
      </c>
    </row>
    <row r="374" spans="1:3" s="194" customFormat="1" ht="37.5" x14ac:dyDescent="0.2">
      <c r="A374" s="15" t="s">
        <v>1</v>
      </c>
      <c r="B374" s="5" t="s">
        <v>752</v>
      </c>
      <c r="C374" s="185">
        <v>500000</v>
      </c>
    </row>
    <row r="375" spans="1:3" s="61" customFormat="1" x14ac:dyDescent="0.2">
      <c r="A375" s="188"/>
      <c r="B375" s="189" t="s">
        <v>750</v>
      </c>
      <c r="C375" s="190">
        <f t="shared" ref="C375" si="85">+C371+C374</f>
        <v>1500000</v>
      </c>
    </row>
    <row r="376" spans="1:3" s="61" customFormat="1" x14ac:dyDescent="0.2">
      <c r="A376" s="184"/>
      <c r="B376" s="213"/>
      <c r="C376" s="185"/>
    </row>
    <row r="377" spans="1:3" s="61" customFormat="1" x14ac:dyDescent="0.2">
      <c r="A377" s="77"/>
      <c r="B377" s="213"/>
      <c r="C377" s="186"/>
    </row>
    <row r="378" spans="1:3" s="61" customFormat="1" ht="19.5" x14ac:dyDescent="0.2">
      <c r="A378" s="73" t="s">
        <v>629</v>
      </c>
      <c r="B378" s="71"/>
      <c r="C378" s="186"/>
    </row>
    <row r="379" spans="1:3" s="61" customFormat="1" ht="19.5" x14ac:dyDescent="0.2">
      <c r="A379" s="73" t="s">
        <v>242</v>
      </c>
      <c r="B379" s="71"/>
      <c r="C379" s="186"/>
    </row>
    <row r="380" spans="1:3" s="61" customFormat="1" ht="19.5" x14ac:dyDescent="0.2">
      <c r="A380" s="73" t="s">
        <v>389</v>
      </c>
      <c r="B380" s="71"/>
      <c r="C380" s="186"/>
    </row>
    <row r="381" spans="1:3" s="61" customFormat="1" ht="19.5" x14ac:dyDescent="0.2">
      <c r="A381" s="73" t="s">
        <v>529</v>
      </c>
      <c r="B381" s="71"/>
      <c r="C381" s="186"/>
    </row>
    <row r="382" spans="1:3" s="61" customFormat="1" x14ac:dyDescent="0.2">
      <c r="A382" s="73"/>
      <c r="B382" s="64"/>
      <c r="C382" s="185"/>
    </row>
    <row r="383" spans="1:3" s="194" customFormat="1" ht="18.75" customHeight="1" x14ac:dyDescent="0.2">
      <c r="A383" s="77">
        <v>930000</v>
      </c>
      <c r="B383" s="196" t="s">
        <v>760</v>
      </c>
      <c r="C383" s="185">
        <f t="shared" ref="C383" si="86">+C384</f>
        <v>450000</v>
      </c>
    </row>
    <row r="384" spans="1:3" s="61" customFormat="1" ht="19.5" x14ac:dyDescent="0.2">
      <c r="A384" s="13">
        <v>931000</v>
      </c>
      <c r="B384" s="19" t="s">
        <v>759</v>
      </c>
      <c r="C384" s="187">
        <f t="shared" ref="C384" si="87">SUM(C385:C385)</f>
        <v>450000</v>
      </c>
    </row>
    <row r="385" spans="1:3" s="61" customFormat="1" x14ac:dyDescent="0.2">
      <c r="A385" s="10">
        <v>931200</v>
      </c>
      <c r="B385" s="11" t="s">
        <v>186</v>
      </c>
      <c r="C385" s="186">
        <v>450000</v>
      </c>
    </row>
    <row r="386" spans="1:3" s="61" customFormat="1" ht="37.5" x14ac:dyDescent="0.2">
      <c r="A386" s="15" t="s">
        <v>1</v>
      </c>
      <c r="B386" s="5" t="s">
        <v>752</v>
      </c>
      <c r="C386" s="186">
        <v>0</v>
      </c>
    </row>
    <row r="387" spans="1:3" s="61" customFormat="1" x14ac:dyDescent="0.2">
      <c r="A387" s="188"/>
      <c r="B387" s="189" t="s">
        <v>750</v>
      </c>
      <c r="C387" s="190">
        <f t="shared" ref="C387" si="88">+C383+C386</f>
        <v>450000</v>
      </c>
    </row>
    <row r="388" spans="1:3" s="61" customFormat="1" x14ac:dyDescent="0.2">
      <c r="A388" s="184"/>
      <c r="B388" s="213"/>
      <c r="C388" s="185"/>
    </row>
    <row r="389" spans="1:3" s="61" customFormat="1" x14ac:dyDescent="0.2">
      <c r="A389" s="77"/>
      <c r="B389" s="213"/>
      <c r="C389" s="186"/>
    </row>
    <row r="390" spans="1:3" s="61" customFormat="1" ht="19.5" x14ac:dyDescent="0.2">
      <c r="A390" s="73" t="s">
        <v>630</v>
      </c>
      <c r="B390" s="71"/>
      <c r="C390" s="186"/>
    </row>
    <row r="391" spans="1:3" s="61" customFormat="1" ht="19.5" x14ac:dyDescent="0.2">
      <c r="A391" s="73" t="s">
        <v>242</v>
      </c>
      <c r="B391" s="71"/>
      <c r="C391" s="186"/>
    </row>
    <row r="392" spans="1:3" s="61" customFormat="1" ht="19.5" x14ac:dyDescent="0.2">
      <c r="A392" s="73" t="s">
        <v>390</v>
      </c>
      <c r="B392" s="71"/>
      <c r="C392" s="186"/>
    </row>
    <row r="393" spans="1:3" s="61" customFormat="1" ht="19.5" x14ac:dyDescent="0.2">
      <c r="A393" s="73" t="s">
        <v>529</v>
      </c>
      <c r="B393" s="71"/>
      <c r="C393" s="186"/>
    </row>
    <row r="394" spans="1:3" s="61" customFormat="1" x14ac:dyDescent="0.2">
      <c r="A394" s="73"/>
      <c r="B394" s="64"/>
      <c r="C394" s="185"/>
    </row>
    <row r="395" spans="1:3" s="194" customFormat="1" ht="18.75" customHeight="1" x14ac:dyDescent="0.2">
      <c r="A395" s="77">
        <v>930000</v>
      </c>
      <c r="B395" s="196" t="s">
        <v>760</v>
      </c>
      <c r="C395" s="185">
        <f t="shared" ref="C395" si="89">+C396</f>
        <v>700000</v>
      </c>
    </row>
    <row r="396" spans="1:3" s="61" customFormat="1" ht="19.5" x14ac:dyDescent="0.2">
      <c r="A396" s="13">
        <v>931000</v>
      </c>
      <c r="B396" s="19" t="s">
        <v>759</v>
      </c>
      <c r="C396" s="187">
        <f t="shared" ref="C396" si="90">SUM(C397:C397)</f>
        <v>700000</v>
      </c>
    </row>
    <row r="397" spans="1:3" s="61" customFormat="1" x14ac:dyDescent="0.2">
      <c r="A397" s="10">
        <v>931200</v>
      </c>
      <c r="B397" s="11" t="s">
        <v>186</v>
      </c>
      <c r="C397" s="186">
        <v>700000</v>
      </c>
    </row>
    <row r="398" spans="1:3" s="61" customFormat="1" ht="37.5" x14ac:dyDescent="0.2">
      <c r="A398" s="15" t="s">
        <v>1</v>
      </c>
      <c r="B398" s="5" t="s">
        <v>752</v>
      </c>
      <c r="C398" s="186">
        <v>0</v>
      </c>
    </row>
    <row r="399" spans="1:3" s="61" customFormat="1" x14ac:dyDescent="0.2">
      <c r="A399" s="188"/>
      <c r="B399" s="189" t="s">
        <v>750</v>
      </c>
      <c r="C399" s="190">
        <f t="shared" ref="C399" si="91">+C395+C398</f>
        <v>700000</v>
      </c>
    </row>
    <row r="400" spans="1:3" s="61" customFormat="1" x14ac:dyDescent="0.2">
      <c r="A400" s="184"/>
      <c r="B400" s="213"/>
      <c r="C400" s="185"/>
    </row>
    <row r="401" spans="1:3" s="61" customFormat="1" x14ac:dyDescent="0.2">
      <c r="A401" s="77"/>
      <c r="B401" s="213"/>
      <c r="C401" s="186"/>
    </row>
    <row r="402" spans="1:3" s="61" customFormat="1" ht="19.5" x14ac:dyDescent="0.2">
      <c r="A402" s="73" t="s">
        <v>631</v>
      </c>
      <c r="B402" s="71"/>
      <c r="C402" s="186"/>
    </row>
    <row r="403" spans="1:3" s="61" customFormat="1" ht="19.5" x14ac:dyDescent="0.2">
      <c r="A403" s="73" t="s">
        <v>242</v>
      </c>
      <c r="B403" s="71"/>
      <c r="C403" s="186"/>
    </row>
    <row r="404" spans="1:3" s="61" customFormat="1" ht="19.5" x14ac:dyDescent="0.2">
      <c r="A404" s="73" t="s">
        <v>391</v>
      </c>
      <c r="B404" s="71"/>
      <c r="C404" s="186"/>
    </row>
    <row r="405" spans="1:3" s="61" customFormat="1" ht="19.5" x14ac:dyDescent="0.2">
      <c r="A405" s="73" t="s">
        <v>529</v>
      </c>
      <c r="B405" s="71"/>
      <c r="C405" s="186"/>
    </row>
    <row r="406" spans="1:3" s="61" customFormat="1" x14ac:dyDescent="0.2">
      <c r="A406" s="73"/>
      <c r="B406" s="64"/>
      <c r="C406" s="185"/>
    </row>
    <row r="407" spans="1:3" s="194" customFormat="1" ht="18.75" customHeight="1" x14ac:dyDescent="0.2">
      <c r="A407" s="77">
        <v>930000</v>
      </c>
      <c r="B407" s="196" t="s">
        <v>760</v>
      </c>
      <c r="C407" s="185">
        <f t="shared" ref="C407" si="92">+C408</f>
        <v>60000</v>
      </c>
    </row>
    <row r="408" spans="1:3" s="61" customFormat="1" ht="19.5" x14ac:dyDescent="0.2">
      <c r="A408" s="13">
        <v>931000</v>
      </c>
      <c r="B408" s="19" t="s">
        <v>759</v>
      </c>
      <c r="C408" s="187">
        <f t="shared" ref="C408" si="93">SUM(C409:C409)</f>
        <v>60000</v>
      </c>
    </row>
    <row r="409" spans="1:3" s="61" customFormat="1" x14ac:dyDescent="0.2">
      <c r="A409" s="10">
        <v>931200</v>
      </c>
      <c r="B409" s="11" t="s">
        <v>186</v>
      </c>
      <c r="C409" s="186">
        <v>60000</v>
      </c>
    </row>
    <row r="410" spans="1:3" s="194" customFormat="1" ht="37.5" x14ac:dyDescent="0.2">
      <c r="A410" s="15" t="s">
        <v>1</v>
      </c>
      <c r="B410" s="5" t="s">
        <v>752</v>
      </c>
      <c r="C410" s="185">
        <v>60000</v>
      </c>
    </row>
    <row r="411" spans="1:3" s="61" customFormat="1" x14ac:dyDescent="0.2">
      <c r="A411" s="188"/>
      <c r="B411" s="189" t="s">
        <v>750</v>
      </c>
      <c r="C411" s="190">
        <f t="shared" ref="C411" si="94">+C407+C410</f>
        <v>120000</v>
      </c>
    </row>
    <row r="412" spans="1:3" s="61" customFormat="1" x14ac:dyDescent="0.2">
      <c r="A412" s="184"/>
      <c r="B412" s="213"/>
      <c r="C412" s="185"/>
    </row>
    <row r="413" spans="1:3" s="61" customFormat="1" x14ac:dyDescent="0.2">
      <c r="A413" s="77"/>
      <c r="B413" s="213"/>
      <c r="C413" s="186"/>
    </row>
    <row r="414" spans="1:3" s="61" customFormat="1" ht="19.5" x14ac:dyDescent="0.2">
      <c r="A414" s="73" t="s">
        <v>632</v>
      </c>
      <c r="B414" s="71"/>
      <c r="C414" s="186"/>
    </row>
    <row r="415" spans="1:3" s="61" customFormat="1" ht="19.5" x14ac:dyDescent="0.2">
      <c r="A415" s="73" t="s">
        <v>242</v>
      </c>
      <c r="B415" s="71"/>
      <c r="C415" s="186"/>
    </row>
    <row r="416" spans="1:3" s="61" customFormat="1" ht="19.5" x14ac:dyDescent="0.2">
      <c r="A416" s="73" t="s">
        <v>392</v>
      </c>
      <c r="B416" s="71"/>
      <c r="C416" s="186"/>
    </row>
    <row r="417" spans="1:3" s="61" customFormat="1" ht="19.5" x14ac:dyDescent="0.2">
      <c r="A417" s="73" t="s">
        <v>529</v>
      </c>
      <c r="B417" s="71"/>
      <c r="C417" s="186"/>
    </row>
    <row r="418" spans="1:3" s="61" customFormat="1" x14ac:dyDescent="0.2">
      <c r="A418" s="73"/>
      <c r="B418" s="64"/>
      <c r="C418" s="185"/>
    </row>
    <row r="419" spans="1:3" s="194" customFormat="1" ht="18.75" customHeight="1" x14ac:dyDescent="0.2">
      <c r="A419" s="77">
        <v>930000</v>
      </c>
      <c r="B419" s="196" t="s">
        <v>760</v>
      </c>
      <c r="C419" s="185">
        <f>+C420</f>
        <v>300000</v>
      </c>
    </row>
    <row r="420" spans="1:3" s="61" customFormat="1" ht="19.5" x14ac:dyDescent="0.2">
      <c r="A420" s="13">
        <v>931000</v>
      </c>
      <c r="B420" s="19" t="s">
        <v>759</v>
      </c>
      <c r="C420" s="187">
        <f>SUM(C421:C421)</f>
        <v>300000</v>
      </c>
    </row>
    <row r="421" spans="1:3" s="61" customFormat="1" x14ac:dyDescent="0.2">
      <c r="A421" s="10">
        <v>931200</v>
      </c>
      <c r="B421" s="11" t="s">
        <v>186</v>
      </c>
      <c r="C421" s="186">
        <v>300000</v>
      </c>
    </row>
    <row r="422" spans="1:3" s="194" customFormat="1" ht="37.5" x14ac:dyDescent="0.2">
      <c r="A422" s="15" t="s">
        <v>1</v>
      </c>
      <c r="B422" s="5" t="s">
        <v>752</v>
      </c>
      <c r="C422" s="185">
        <v>300000</v>
      </c>
    </row>
    <row r="423" spans="1:3" s="61" customFormat="1" x14ac:dyDescent="0.2">
      <c r="A423" s="188"/>
      <c r="B423" s="189" t="s">
        <v>750</v>
      </c>
      <c r="C423" s="190">
        <f>+C419+C422</f>
        <v>600000</v>
      </c>
    </row>
    <row r="424" spans="1:3" s="61" customFormat="1" x14ac:dyDescent="0.2">
      <c r="A424" s="184"/>
      <c r="B424" s="213"/>
      <c r="C424" s="185"/>
    </row>
    <row r="425" spans="1:3" s="61" customFormat="1" x14ac:dyDescent="0.2">
      <c r="A425" s="77"/>
      <c r="B425" s="213"/>
      <c r="C425" s="186"/>
    </row>
    <row r="426" spans="1:3" s="61" customFormat="1" ht="19.5" x14ac:dyDescent="0.2">
      <c r="A426" s="73" t="s">
        <v>633</v>
      </c>
      <c r="B426" s="71"/>
      <c r="C426" s="186"/>
    </row>
    <row r="427" spans="1:3" s="61" customFormat="1" ht="19.5" x14ac:dyDescent="0.2">
      <c r="A427" s="73" t="s">
        <v>242</v>
      </c>
      <c r="B427" s="71"/>
      <c r="C427" s="186"/>
    </row>
    <row r="428" spans="1:3" s="61" customFormat="1" ht="19.5" x14ac:dyDescent="0.2">
      <c r="A428" s="73" t="s">
        <v>393</v>
      </c>
      <c r="B428" s="71"/>
      <c r="C428" s="186"/>
    </row>
    <row r="429" spans="1:3" s="61" customFormat="1" ht="19.5" x14ac:dyDescent="0.2">
      <c r="A429" s="73" t="s">
        <v>529</v>
      </c>
      <c r="B429" s="71"/>
      <c r="C429" s="186"/>
    </row>
    <row r="430" spans="1:3" s="61" customFormat="1" x14ac:dyDescent="0.2">
      <c r="A430" s="73"/>
      <c r="B430" s="64"/>
      <c r="C430" s="185"/>
    </row>
    <row r="431" spans="1:3" s="194" customFormat="1" ht="18.75" customHeight="1" x14ac:dyDescent="0.2">
      <c r="A431" s="77">
        <v>930000</v>
      </c>
      <c r="B431" s="196" t="s">
        <v>760</v>
      </c>
      <c r="C431" s="185">
        <f t="shared" ref="C431" si="95">+C432</f>
        <v>3000000</v>
      </c>
    </row>
    <row r="432" spans="1:3" s="61" customFormat="1" ht="19.5" x14ac:dyDescent="0.2">
      <c r="A432" s="13">
        <v>931000</v>
      </c>
      <c r="B432" s="19" t="s">
        <v>759</v>
      </c>
      <c r="C432" s="187">
        <f t="shared" ref="C432" si="96">SUM(C433:C433)</f>
        <v>3000000</v>
      </c>
    </row>
    <row r="433" spans="1:3" s="61" customFormat="1" x14ac:dyDescent="0.2">
      <c r="A433" s="10">
        <v>931200</v>
      </c>
      <c r="B433" s="11" t="s">
        <v>186</v>
      </c>
      <c r="C433" s="186">
        <v>3000000</v>
      </c>
    </row>
    <row r="434" spans="1:3" s="194" customFormat="1" ht="37.5" x14ac:dyDescent="0.2">
      <c r="A434" s="15" t="s">
        <v>1</v>
      </c>
      <c r="B434" s="5" t="s">
        <v>752</v>
      </c>
      <c r="C434" s="185">
        <v>319600</v>
      </c>
    </row>
    <row r="435" spans="1:3" s="61" customFormat="1" x14ac:dyDescent="0.2">
      <c r="A435" s="188"/>
      <c r="B435" s="189" t="s">
        <v>750</v>
      </c>
      <c r="C435" s="190">
        <f>+C431+C434</f>
        <v>3319600</v>
      </c>
    </row>
    <row r="436" spans="1:3" s="61" customFormat="1" x14ac:dyDescent="0.2">
      <c r="A436" s="184"/>
      <c r="B436" s="213"/>
      <c r="C436" s="185"/>
    </row>
    <row r="437" spans="1:3" s="61" customFormat="1" x14ac:dyDescent="0.2">
      <c r="A437" s="77"/>
      <c r="B437" s="213"/>
      <c r="C437" s="186"/>
    </row>
    <row r="438" spans="1:3" s="61" customFormat="1" ht="19.5" x14ac:dyDescent="0.2">
      <c r="A438" s="73" t="s">
        <v>634</v>
      </c>
      <c r="B438" s="71"/>
      <c r="C438" s="186"/>
    </row>
    <row r="439" spans="1:3" s="61" customFormat="1" ht="19.5" x14ac:dyDescent="0.2">
      <c r="A439" s="73" t="s">
        <v>242</v>
      </c>
      <c r="B439" s="71"/>
      <c r="C439" s="186"/>
    </row>
    <row r="440" spans="1:3" s="61" customFormat="1" ht="19.5" x14ac:dyDescent="0.2">
      <c r="A440" s="73" t="s">
        <v>394</v>
      </c>
      <c r="B440" s="71"/>
      <c r="C440" s="186"/>
    </row>
    <row r="441" spans="1:3" s="61" customFormat="1" ht="19.5" x14ac:dyDescent="0.2">
      <c r="A441" s="73" t="s">
        <v>529</v>
      </c>
      <c r="B441" s="71"/>
      <c r="C441" s="186"/>
    </row>
    <row r="442" spans="1:3" s="61" customFormat="1" x14ac:dyDescent="0.2">
      <c r="A442" s="73"/>
      <c r="B442" s="64"/>
      <c r="C442" s="185"/>
    </row>
    <row r="443" spans="1:3" s="194" customFormat="1" ht="18.75" customHeight="1" x14ac:dyDescent="0.2">
      <c r="A443" s="77">
        <v>930000</v>
      </c>
      <c r="B443" s="196" t="s">
        <v>760</v>
      </c>
      <c r="C443" s="185">
        <f t="shared" ref="C443" si="97">+C444</f>
        <v>300000</v>
      </c>
    </row>
    <row r="444" spans="1:3" s="61" customFormat="1" ht="19.5" x14ac:dyDescent="0.2">
      <c r="A444" s="13">
        <v>931000</v>
      </c>
      <c r="B444" s="19" t="s">
        <v>759</v>
      </c>
      <c r="C444" s="187">
        <f t="shared" ref="C444" si="98">SUM(C445:C445)</f>
        <v>300000</v>
      </c>
    </row>
    <row r="445" spans="1:3" s="61" customFormat="1" x14ac:dyDescent="0.2">
      <c r="A445" s="10">
        <v>931200</v>
      </c>
      <c r="B445" s="11" t="s">
        <v>186</v>
      </c>
      <c r="C445" s="186">
        <v>300000</v>
      </c>
    </row>
    <row r="446" spans="1:3" s="194" customFormat="1" ht="37.5" x14ac:dyDescent="0.2">
      <c r="A446" s="15" t="s">
        <v>1</v>
      </c>
      <c r="B446" s="5" t="s">
        <v>752</v>
      </c>
      <c r="C446" s="185">
        <v>300000</v>
      </c>
    </row>
    <row r="447" spans="1:3" s="61" customFormat="1" x14ac:dyDescent="0.2">
      <c r="A447" s="188"/>
      <c r="B447" s="189" t="s">
        <v>750</v>
      </c>
      <c r="C447" s="190">
        <f t="shared" ref="C447" si="99">+C443+C446</f>
        <v>600000</v>
      </c>
    </row>
    <row r="448" spans="1:3" s="61" customFormat="1" x14ac:dyDescent="0.2">
      <c r="A448" s="184"/>
      <c r="B448" s="213"/>
      <c r="C448" s="185"/>
    </row>
    <row r="449" spans="1:3" s="61" customFormat="1" x14ac:dyDescent="0.2">
      <c r="A449" s="77"/>
      <c r="B449" s="213"/>
      <c r="C449" s="186"/>
    </row>
    <row r="450" spans="1:3" s="61" customFormat="1" ht="19.5" x14ac:dyDescent="0.2">
      <c r="A450" s="73" t="s">
        <v>635</v>
      </c>
      <c r="B450" s="71"/>
      <c r="C450" s="186"/>
    </row>
    <row r="451" spans="1:3" s="61" customFormat="1" ht="19.5" x14ac:dyDescent="0.2">
      <c r="A451" s="73" t="s">
        <v>242</v>
      </c>
      <c r="B451" s="71"/>
      <c r="C451" s="186"/>
    </row>
    <row r="452" spans="1:3" s="61" customFormat="1" ht="19.5" x14ac:dyDescent="0.2">
      <c r="A452" s="73" t="s">
        <v>395</v>
      </c>
      <c r="B452" s="71"/>
      <c r="C452" s="186"/>
    </row>
    <row r="453" spans="1:3" s="61" customFormat="1" ht="19.5" x14ac:dyDescent="0.2">
      <c r="A453" s="73" t="s">
        <v>529</v>
      </c>
      <c r="B453" s="71"/>
      <c r="C453" s="186"/>
    </row>
    <row r="454" spans="1:3" s="61" customFormat="1" x14ac:dyDescent="0.2">
      <c r="A454" s="73"/>
      <c r="B454" s="64"/>
      <c r="C454" s="185"/>
    </row>
    <row r="455" spans="1:3" s="194" customFormat="1" ht="18.75" customHeight="1" x14ac:dyDescent="0.2">
      <c r="A455" s="77">
        <v>930000</v>
      </c>
      <c r="B455" s="196" t="s">
        <v>760</v>
      </c>
      <c r="C455" s="185">
        <f t="shared" ref="C455" si="100">+C456</f>
        <v>300000</v>
      </c>
    </row>
    <row r="456" spans="1:3" s="61" customFormat="1" ht="19.5" x14ac:dyDescent="0.2">
      <c r="A456" s="13">
        <v>931000</v>
      </c>
      <c r="B456" s="19" t="s">
        <v>759</v>
      </c>
      <c r="C456" s="187">
        <f t="shared" ref="C456" si="101">SUM(C457:C457)</f>
        <v>300000</v>
      </c>
    </row>
    <row r="457" spans="1:3" s="61" customFormat="1" x14ac:dyDescent="0.2">
      <c r="A457" s="10">
        <v>931200</v>
      </c>
      <c r="B457" s="11" t="s">
        <v>186</v>
      </c>
      <c r="C457" s="186">
        <v>300000</v>
      </c>
    </row>
    <row r="458" spans="1:3" s="61" customFormat="1" ht="37.5" x14ac:dyDescent="0.2">
      <c r="A458" s="15" t="s">
        <v>1</v>
      </c>
      <c r="B458" s="5" t="s">
        <v>752</v>
      </c>
      <c r="C458" s="185">
        <v>110000</v>
      </c>
    </row>
    <row r="459" spans="1:3" s="61" customFormat="1" x14ac:dyDescent="0.2">
      <c r="A459" s="188"/>
      <c r="B459" s="189" t="s">
        <v>750</v>
      </c>
      <c r="C459" s="190">
        <f t="shared" ref="C459" si="102">+C455+C458</f>
        <v>410000</v>
      </c>
    </row>
    <row r="460" spans="1:3" s="61" customFormat="1" x14ac:dyDescent="0.2">
      <c r="A460" s="184"/>
      <c r="B460" s="213"/>
      <c r="C460" s="185"/>
    </row>
    <row r="461" spans="1:3" s="61" customFormat="1" x14ac:dyDescent="0.2">
      <c r="A461" s="77"/>
      <c r="B461" s="213"/>
      <c r="C461" s="186"/>
    </row>
    <row r="462" spans="1:3" s="61" customFormat="1" ht="19.5" x14ac:dyDescent="0.2">
      <c r="A462" s="73" t="s">
        <v>636</v>
      </c>
      <c r="B462" s="71"/>
      <c r="C462" s="186"/>
    </row>
    <row r="463" spans="1:3" s="61" customFormat="1" ht="19.5" x14ac:dyDescent="0.2">
      <c r="A463" s="73" t="s">
        <v>242</v>
      </c>
      <c r="B463" s="71"/>
      <c r="C463" s="186"/>
    </row>
    <row r="464" spans="1:3" s="61" customFormat="1" ht="19.5" x14ac:dyDescent="0.2">
      <c r="A464" s="73" t="s">
        <v>396</v>
      </c>
      <c r="B464" s="71"/>
      <c r="C464" s="186"/>
    </row>
    <row r="465" spans="1:3" s="61" customFormat="1" ht="19.5" x14ac:dyDescent="0.2">
      <c r="A465" s="73" t="s">
        <v>529</v>
      </c>
      <c r="B465" s="71"/>
      <c r="C465" s="186"/>
    </row>
    <row r="466" spans="1:3" s="61" customFormat="1" x14ac:dyDescent="0.2">
      <c r="A466" s="73"/>
      <c r="B466" s="64"/>
      <c r="C466" s="185"/>
    </row>
    <row r="467" spans="1:3" s="194" customFormat="1" ht="18.75" customHeight="1" x14ac:dyDescent="0.2">
      <c r="A467" s="77">
        <v>930000</v>
      </c>
      <c r="B467" s="196" t="s">
        <v>760</v>
      </c>
      <c r="C467" s="185">
        <f t="shared" ref="C467" si="103">+C468</f>
        <v>80000</v>
      </c>
    </row>
    <row r="468" spans="1:3" s="61" customFormat="1" ht="19.5" x14ac:dyDescent="0.2">
      <c r="A468" s="13">
        <v>931000</v>
      </c>
      <c r="B468" s="19" t="s">
        <v>759</v>
      </c>
      <c r="C468" s="187">
        <f t="shared" ref="C468" si="104">SUM(C469:C469)</f>
        <v>80000</v>
      </c>
    </row>
    <row r="469" spans="1:3" s="61" customFormat="1" x14ac:dyDescent="0.2">
      <c r="A469" s="10">
        <v>931200</v>
      </c>
      <c r="B469" s="11" t="s">
        <v>186</v>
      </c>
      <c r="C469" s="186">
        <v>80000</v>
      </c>
    </row>
    <row r="470" spans="1:3" s="194" customFormat="1" ht="37.5" x14ac:dyDescent="0.2">
      <c r="A470" s="15" t="s">
        <v>1</v>
      </c>
      <c r="B470" s="5" t="s">
        <v>752</v>
      </c>
      <c r="C470" s="185">
        <v>100000</v>
      </c>
    </row>
    <row r="471" spans="1:3" s="61" customFormat="1" x14ac:dyDescent="0.2">
      <c r="A471" s="188"/>
      <c r="B471" s="189" t="s">
        <v>750</v>
      </c>
      <c r="C471" s="190">
        <f t="shared" ref="C471" si="105">+C467+C470</f>
        <v>180000</v>
      </c>
    </row>
    <row r="472" spans="1:3" s="61" customFormat="1" x14ac:dyDescent="0.2">
      <c r="A472" s="184"/>
      <c r="B472" s="213"/>
      <c r="C472" s="185"/>
    </row>
    <row r="473" spans="1:3" s="61" customFormat="1" x14ac:dyDescent="0.2">
      <c r="A473" s="77"/>
      <c r="B473" s="213"/>
      <c r="C473" s="186"/>
    </row>
    <row r="474" spans="1:3" s="61" customFormat="1" ht="19.5" x14ac:dyDescent="0.2">
      <c r="A474" s="73" t="s">
        <v>637</v>
      </c>
      <c r="B474" s="71"/>
      <c r="C474" s="186"/>
    </row>
    <row r="475" spans="1:3" s="61" customFormat="1" ht="19.5" x14ac:dyDescent="0.2">
      <c r="A475" s="73" t="s">
        <v>242</v>
      </c>
      <c r="B475" s="71"/>
      <c r="C475" s="186"/>
    </row>
    <row r="476" spans="1:3" s="61" customFormat="1" ht="19.5" x14ac:dyDescent="0.2">
      <c r="A476" s="73" t="s">
        <v>397</v>
      </c>
      <c r="B476" s="71"/>
      <c r="C476" s="186"/>
    </row>
    <row r="477" spans="1:3" s="61" customFormat="1" ht="19.5" x14ac:dyDescent="0.2">
      <c r="A477" s="73" t="s">
        <v>529</v>
      </c>
      <c r="B477" s="71"/>
      <c r="C477" s="186"/>
    </row>
    <row r="478" spans="1:3" s="61" customFormat="1" x14ac:dyDescent="0.2">
      <c r="A478" s="73"/>
      <c r="B478" s="64"/>
      <c r="C478" s="185"/>
    </row>
    <row r="479" spans="1:3" s="194" customFormat="1" ht="18.75" customHeight="1" x14ac:dyDescent="0.2">
      <c r="A479" s="77">
        <v>930000</v>
      </c>
      <c r="B479" s="196" t="s">
        <v>760</v>
      </c>
      <c r="C479" s="185">
        <f t="shared" ref="C479" si="106">+C480</f>
        <v>1000000</v>
      </c>
    </row>
    <row r="480" spans="1:3" s="61" customFormat="1" ht="19.5" x14ac:dyDescent="0.2">
      <c r="A480" s="13">
        <v>931000</v>
      </c>
      <c r="B480" s="19" t="s">
        <v>759</v>
      </c>
      <c r="C480" s="187">
        <f t="shared" ref="C480" si="107">SUM(C481:C481)</f>
        <v>1000000</v>
      </c>
    </row>
    <row r="481" spans="1:3" s="61" customFormat="1" x14ac:dyDescent="0.2">
      <c r="A481" s="10">
        <v>931200</v>
      </c>
      <c r="B481" s="11" t="s">
        <v>186</v>
      </c>
      <c r="C481" s="186">
        <v>1000000</v>
      </c>
    </row>
    <row r="482" spans="1:3" s="61" customFormat="1" ht="37.5" x14ac:dyDescent="0.2">
      <c r="A482" s="15" t="s">
        <v>1</v>
      </c>
      <c r="B482" s="5" t="s">
        <v>752</v>
      </c>
      <c r="C482" s="185">
        <v>571600</v>
      </c>
    </row>
    <row r="483" spans="1:3" s="61" customFormat="1" x14ac:dyDescent="0.2">
      <c r="A483" s="188"/>
      <c r="B483" s="189" t="s">
        <v>750</v>
      </c>
      <c r="C483" s="190">
        <f t="shared" ref="C483" si="108">+C479+C482</f>
        <v>1571600</v>
      </c>
    </row>
    <row r="484" spans="1:3" s="61" customFormat="1" x14ac:dyDescent="0.2">
      <c r="A484" s="184"/>
      <c r="B484" s="213"/>
      <c r="C484" s="185"/>
    </row>
    <row r="485" spans="1:3" s="61" customFormat="1" x14ac:dyDescent="0.2">
      <c r="A485" s="77"/>
      <c r="B485" s="213"/>
      <c r="C485" s="186"/>
    </row>
    <row r="486" spans="1:3" s="61" customFormat="1" ht="19.5" x14ac:dyDescent="0.2">
      <c r="A486" s="73" t="s">
        <v>638</v>
      </c>
      <c r="B486" s="71"/>
      <c r="C486" s="186"/>
    </row>
    <row r="487" spans="1:3" s="61" customFormat="1" ht="19.5" x14ac:dyDescent="0.2">
      <c r="A487" s="73" t="s">
        <v>242</v>
      </c>
      <c r="B487" s="71"/>
      <c r="C487" s="186"/>
    </row>
    <row r="488" spans="1:3" s="61" customFormat="1" ht="19.5" x14ac:dyDescent="0.2">
      <c r="A488" s="73" t="s">
        <v>398</v>
      </c>
      <c r="B488" s="71"/>
      <c r="C488" s="186"/>
    </row>
    <row r="489" spans="1:3" s="61" customFormat="1" ht="19.5" x14ac:dyDescent="0.2">
      <c r="A489" s="73" t="s">
        <v>529</v>
      </c>
      <c r="B489" s="71"/>
      <c r="C489" s="186"/>
    </row>
    <row r="490" spans="1:3" s="61" customFormat="1" x14ac:dyDescent="0.2">
      <c r="A490" s="73"/>
      <c r="B490" s="64"/>
      <c r="C490" s="185"/>
    </row>
    <row r="491" spans="1:3" s="194" customFormat="1" ht="18.75" customHeight="1" x14ac:dyDescent="0.2">
      <c r="A491" s="77">
        <v>930000</v>
      </c>
      <c r="B491" s="196" t="s">
        <v>760</v>
      </c>
      <c r="C491" s="185">
        <f t="shared" ref="C491" si="109">+C492</f>
        <v>130000</v>
      </c>
    </row>
    <row r="492" spans="1:3" s="61" customFormat="1" ht="19.5" x14ac:dyDescent="0.2">
      <c r="A492" s="13">
        <v>931000</v>
      </c>
      <c r="B492" s="19" t="s">
        <v>759</v>
      </c>
      <c r="C492" s="187">
        <f t="shared" ref="C492" si="110">SUM(C493:C493)</f>
        <v>130000</v>
      </c>
    </row>
    <row r="493" spans="1:3" s="61" customFormat="1" x14ac:dyDescent="0.2">
      <c r="A493" s="10">
        <v>931200</v>
      </c>
      <c r="B493" s="11" t="s">
        <v>186</v>
      </c>
      <c r="C493" s="186">
        <v>130000</v>
      </c>
    </row>
    <row r="494" spans="1:3" s="194" customFormat="1" ht="37.5" x14ac:dyDescent="0.2">
      <c r="A494" s="15" t="s">
        <v>1</v>
      </c>
      <c r="B494" s="5" t="s">
        <v>752</v>
      </c>
      <c r="C494" s="185">
        <v>133000</v>
      </c>
    </row>
    <row r="495" spans="1:3" s="61" customFormat="1" x14ac:dyDescent="0.2">
      <c r="A495" s="188"/>
      <c r="B495" s="189" t="s">
        <v>750</v>
      </c>
      <c r="C495" s="190">
        <f t="shared" ref="C495" si="111">+C491+C494</f>
        <v>263000</v>
      </c>
    </row>
    <row r="496" spans="1:3" s="61" customFormat="1" x14ac:dyDescent="0.2">
      <c r="A496" s="184"/>
      <c r="B496" s="213"/>
      <c r="C496" s="185"/>
    </row>
    <row r="497" spans="1:3" s="61" customFormat="1" x14ac:dyDescent="0.2">
      <c r="A497" s="77"/>
      <c r="B497" s="213"/>
      <c r="C497" s="186"/>
    </row>
    <row r="498" spans="1:3" s="61" customFormat="1" ht="19.5" x14ac:dyDescent="0.2">
      <c r="A498" s="73" t="s">
        <v>639</v>
      </c>
      <c r="B498" s="71"/>
      <c r="C498" s="186"/>
    </row>
    <row r="499" spans="1:3" s="61" customFormat="1" ht="19.5" x14ac:dyDescent="0.2">
      <c r="A499" s="73" t="s">
        <v>242</v>
      </c>
      <c r="B499" s="71"/>
      <c r="C499" s="186"/>
    </row>
    <row r="500" spans="1:3" s="61" customFormat="1" ht="19.5" x14ac:dyDescent="0.2">
      <c r="A500" s="73" t="s">
        <v>399</v>
      </c>
      <c r="B500" s="71"/>
      <c r="C500" s="186"/>
    </row>
    <row r="501" spans="1:3" s="61" customFormat="1" ht="19.5" x14ac:dyDescent="0.2">
      <c r="A501" s="73" t="s">
        <v>529</v>
      </c>
      <c r="B501" s="71"/>
      <c r="C501" s="186"/>
    </row>
    <row r="502" spans="1:3" s="61" customFormat="1" x14ac:dyDescent="0.2">
      <c r="A502" s="73"/>
      <c r="B502" s="64"/>
      <c r="C502" s="185"/>
    </row>
    <row r="503" spans="1:3" s="194" customFormat="1" ht="18.75" customHeight="1" x14ac:dyDescent="0.2">
      <c r="A503" s="77">
        <v>930000</v>
      </c>
      <c r="B503" s="196" t="s">
        <v>760</v>
      </c>
      <c r="C503" s="185">
        <f t="shared" ref="C503" si="112">+C504</f>
        <v>200000</v>
      </c>
    </row>
    <row r="504" spans="1:3" s="61" customFormat="1" ht="19.5" x14ac:dyDescent="0.2">
      <c r="A504" s="13">
        <v>931000</v>
      </c>
      <c r="B504" s="19" t="s">
        <v>759</v>
      </c>
      <c r="C504" s="187">
        <f t="shared" ref="C504" si="113">SUM(C505:C505)</f>
        <v>200000</v>
      </c>
    </row>
    <row r="505" spans="1:3" s="61" customFormat="1" x14ac:dyDescent="0.2">
      <c r="A505" s="10">
        <v>931200</v>
      </c>
      <c r="B505" s="11" t="s">
        <v>186</v>
      </c>
      <c r="C505" s="186">
        <v>200000</v>
      </c>
    </row>
    <row r="506" spans="1:3" s="194" customFormat="1" ht="37.5" x14ac:dyDescent="0.2">
      <c r="A506" s="15" t="s">
        <v>1</v>
      </c>
      <c r="B506" s="5" t="s">
        <v>752</v>
      </c>
      <c r="C506" s="185">
        <v>150000</v>
      </c>
    </row>
    <row r="507" spans="1:3" s="61" customFormat="1" x14ac:dyDescent="0.2">
      <c r="A507" s="188"/>
      <c r="B507" s="189" t="s">
        <v>750</v>
      </c>
      <c r="C507" s="190">
        <f t="shared" ref="C507" si="114">+C503+C506</f>
        <v>350000</v>
      </c>
    </row>
    <row r="508" spans="1:3" s="61" customFormat="1" x14ac:dyDescent="0.2">
      <c r="A508" s="184"/>
      <c r="B508" s="213"/>
      <c r="C508" s="185"/>
    </row>
    <row r="509" spans="1:3" s="61" customFormat="1" x14ac:dyDescent="0.2">
      <c r="A509" s="77"/>
      <c r="B509" s="213"/>
      <c r="C509" s="186"/>
    </row>
    <row r="510" spans="1:3" s="61" customFormat="1" ht="19.5" x14ac:dyDescent="0.2">
      <c r="A510" s="73" t="s">
        <v>640</v>
      </c>
      <c r="B510" s="71"/>
      <c r="C510" s="186"/>
    </row>
    <row r="511" spans="1:3" s="61" customFormat="1" ht="19.5" x14ac:dyDescent="0.2">
      <c r="A511" s="73" t="s">
        <v>242</v>
      </c>
      <c r="B511" s="71"/>
      <c r="C511" s="186"/>
    </row>
    <row r="512" spans="1:3" s="61" customFormat="1" ht="19.5" x14ac:dyDescent="0.2">
      <c r="A512" s="73" t="s">
        <v>400</v>
      </c>
      <c r="B512" s="71"/>
      <c r="C512" s="186"/>
    </row>
    <row r="513" spans="1:3" s="61" customFormat="1" ht="19.5" x14ac:dyDescent="0.2">
      <c r="A513" s="73" t="s">
        <v>529</v>
      </c>
      <c r="B513" s="71"/>
      <c r="C513" s="186"/>
    </row>
    <row r="514" spans="1:3" s="61" customFormat="1" x14ac:dyDescent="0.2">
      <c r="A514" s="73"/>
      <c r="B514" s="64"/>
      <c r="C514" s="185"/>
    </row>
    <row r="515" spans="1:3" s="194" customFormat="1" ht="18.75" customHeight="1" x14ac:dyDescent="0.2">
      <c r="A515" s="77">
        <v>930000</v>
      </c>
      <c r="B515" s="196" t="s">
        <v>760</v>
      </c>
      <c r="C515" s="185">
        <f t="shared" ref="C515" si="115">+C516</f>
        <v>200000</v>
      </c>
    </row>
    <row r="516" spans="1:3" s="61" customFormat="1" ht="19.5" x14ac:dyDescent="0.2">
      <c r="A516" s="13">
        <v>931000</v>
      </c>
      <c r="B516" s="19" t="s">
        <v>759</v>
      </c>
      <c r="C516" s="187">
        <f t="shared" ref="C516" si="116">SUM(C517:C517)</f>
        <v>200000</v>
      </c>
    </row>
    <row r="517" spans="1:3" s="61" customFormat="1" x14ac:dyDescent="0.2">
      <c r="A517" s="10">
        <v>931200</v>
      </c>
      <c r="B517" s="11" t="s">
        <v>186</v>
      </c>
      <c r="C517" s="186">
        <v>200000</v>
      </c>
    </row>
    <row r="518" spans="1:3" s="61" customFormat="1" ht="37.5" x14ac:dyDescent="0.2">
      <c r="A518" s="15" t="s">
        <v>1</v>
      </c>
      <c r="B518" s="5" t="s">
        <v>752</v>
      </c>
      <c r="C518" s="185">
        <v>400000</v>
      </c>
    </row>
    <row r="519" spans="1:3" s="61" customFormat="1" x14ac:dyDescent="0.2">
      <c r="A519" s="188"/>
      <c r="B519" s="189" t="s">
        <v>750</v>
      </c>
      <c r="C519" s="190">
        <f t="shared" ref="C519" si="117">+C515+C518</f>
        <v>600000</v>
      </c>
    </row>
    <row r="520" spans="1:3" s="61" customFormat="1" x14ac:dyDescent="0.2">
      <c r="A520" s="184"/>
      <c r="B520" s="213"/>
      <c r="C520" s="185"/>
    </row>
    <row r="521" spans="1:3" s="61" customFormat="1" x14ac:dyDescent="0.2">
      <c r="A521" s="77"/>
      <c r="B521" s="213"/>
      <c r="C521" s="186"/>
    </row>
    <row r="522" spans="1:3" s="61" customFormat="1" ht="19.5" x14ac:dyDescent="0.2">
      <c r="A522" s="73" t="s">
        <v>641</v>
      </c>
      <c r="B522" s="71"/>
      <c r="C522" s="186"/>
    </row>
    <row r="523" spans="1:3" s="61" customFormat="1" ht="19.5" x14ac:dyDescent="0.2">
      <c r="A523" s="73" t="s">
        <v>242</v>
      </c>
      <c r="B523" s="71"/>
      <c r="C523" s="186"/>
    </row>
    <row r="524" spans="1:3" s="61" customFormat="1" ht="19.5" x14ac:dyDescent="0.2">
      <c r="A524" s="73" t="s">
        <v>401</v>
      </c>
      <c r="B524" s="71"/>
      <c r="C524" s="186"/>
    </row>
    <row r="525" spans="1:3" s="61" customFormat="1" ht="19.5" x14ac:dyDescent="0.2">
      <c r="A525" s="73" t="s">
        <v>529</v>
      </c>
      <c r="B525" s="71"/>
      <c r="C525" s="186"/>
    </row>
    <row r="526" spans="1:3" s="61" customFormat="1" x14ac:dyDescent="0.2">
      <c r="A526" s="73"/>
      <c r="B526" s="64"/>
      <c r="C526" s="185"/>
    </row>
    <row r="527" spans="1:3" s="194" customFormat="1" ht="18.75" customHeight="1" x14ac:dyDescent="0.2">
      <c r="A527" s="77">
        <v>930000</v>
      </c>
      <c r="B527" s="196" t="s">
        <v>760</v>
      </c>
      <c r="C527" s="185">
        <f t="shared" ref="C527" si="118">+C528</f>
        <v>300000</v>
      </c>
    </row>
    <row r="528" spans="1:3" s="61" customFormat="1" ht="19.5" x14ac:dyDescent="0.2">
      <c r="A528" s="13">
        <v>931000</v>
      </c>
      <c r="B528" s="19" t="s">
        <v>759</v>
      </c>
      <c r="C528" s="187">
        <f t="shared" ref="C528" si="119">SUM(C529:C529)</f>
        <v>300000</v>
      </c>
    </row>
    <row r="529" spans="1:3" s="61" customFormat="1" x14ac:dyDescent="0.2">
      <c r="A529" s="10">
        <v>931200</v>
      </c>
      <c r="B529" s="11" t="s">
        <v>186</v>
      </c>
      <c r="C529" s="186">
        <v>300000</v>
      </c>
    </row>
    <row r="530" spans="1:3" s="61" customFormat="1" ht="37.5" x14ac:dyDescent="0.2">
      <c r="A530" s="15" t="s">
        <v>1</v>
      </c>
      <c r="B530" s="5" t="s">
        <v>752</v>
      </c>
      <c r="C530" s="185">
        <v>500000</v>
      </c>
    </row>
    <row r="531" spans="1:3" s="61" customFormat="1" x14ac:dyDescent="0.2">
      <c r="A531" s="188"/>
      <c r="B531" s="189" t="s">
        <v>750</v>
      </c>
      <c r="C531" s="190">
        <f t="shared" ref="C531" si="120">+C527+C530</f>
        <v>800000</v>
      </c>
    </row>
    <row r="532" spans="1:3" s="61" customFormat="1" x14ac:dyDescent="0.2">
      <c r="A532" s="184"/>
      <c r="B532" s="213"/>
      <c r="C532" s="185"/>
    </row>
    <row r="533" spans="1:3" s="61" customFormat="1" x14ac:dyDescent="0.2">
      <c r="A533" s="77"/>
      <c r="B533" s="213"/>
      <c r="C533" s="186"/>
    </row>
    <row r="534" spans="1:3" s="61" customFormat="1" ht="19.5" x14ac:dyDescent="0.2">
      <c r="A534" s="73" t="s">
        <v>642</v>
      </c>
      <c r="B534" s="71"/>
      <c r="C534" s="186"/>
    </row>
    <row r="535" spans="1:3" s="61" customFormat="1" ht="19.5" x14ac:dyDescent="0.2">
      <c r="A535" s="73" t="s">
        <v>242</v>
      </c>
      <c r="B535" s="71"/>
      <c r="C535" s="186"/>
    </row>
    <row r="536" spans="1:3" s="61" customFormat="1" ht="19.5" x14ac:dyDescent="0.2">
      <c r="A536" s="73" t="s">
        <v>402</v>
      </c>
      <c r="B536" s="71"/>
      <c r="C536" s="186"/>
    </row>
    <row r="537" spans="1:3" s="61" customFormat="1" ht="19.5" x14ac:dyDescent="0.2">
      <c r="A537" s="73" t="s">
        <v>529</v>
      </c>
      <c r="B537" s="71"/>
      <c r="C537" s="186"/>
    </row>
    <row r="538" spans="1:3" s="61" customFormat="1" x14ac:dyDescent="0.2">
      <c r="A538" s="73"/>
      <c r="B538" s="64"/>
      <c r="C538" s="185"/>
    </row>
    <row r="539" spans="1:3" s="194" customFormat="1" x14ac:dyDescent="0.2">
      <c r="A539" s="77">
        <v>930000</v>
      </c>
      <c r="B539" s="196" t="s">
        <v>760</v>
      </c>
      <c r="C539" s="185">
        <f t="shared" ref="C539:C540" si="121">C540</f>
        <v>70000</v>
      </c>
    </row>
    <row r="540" spans="1:3" s="72" customFormat="1" ht="19.5" x14ac:dyDescent="0.2">
      <c r="A540" s="13">
        <v>931000</v>
      </c>
      <c r="B540" s="19" t="s">
        <v>759</v>
      </c>
      <c r="C540" s="187">
        <f t="shared" si="121"/>
        <v>70000</v>
      </c>
    </row>
    <row r="541" spans="1:3" s="61" customFormat="1" x14ac:dyDescent="0.2">
      <c r="A541" s="10">
        <v>931200</v>
      </c>
      <c r="B541" s="11" t="s">
        <v>186</v>
      </c>
      <c r="C541" s="186">
        <v>70000</v>
      </c>
    </row>
    <row r="542" spans="1:3" s="61" customFormat="1" ht="37.5" x14ac:dyDescent="0.2">
      <c r="A542" s="15" t="s">
        <v>1</v>
      </c>
      <c r="B542" s="5" t="s">
        <v>752</v>
      </c>
      <c r="C542" s="185">
        <v>64500</v>
      </c>
    </row>
    <row r="543" spans="1:3" s="61" customFormat="1" x14ac:dyDescent="0.2">
      <c r="A543" s="188"/>
      <c r="B543" s="189" t="s">
        <v>750</v>
      </c>
      <c r="C543" s="190">
        <f t="shared" ref="C543" si="122">C542+C539</f>
        <v>134500</v>
      </c>
    </row>
    <row r="544" spans="1:3" s="61" customFormat="1" x14ac:dyDescent="0.2">
      <c r="A544" s="184"/>
      <c r="B544" s="213"/>
      <c r="C544" s="185"/>
    </row>
    <row r="545" spans="1:3" s="61" customFormat="1" x14ac:dyDescent="0.2">
      <c r="A545" s="77"/>
      <c r="B545" s="213"/>
      <c r="C545" s="186"/>
    </row>
    <row r="546" spans="1:3" s="61" customFormat="1" ht="19.5" x14ac:dyDescent="0.2">
      <c r="A546" s="73" t="s">
        <v>643</v>
      </c>
      <c r="B546" s="71"/>
      <c r="C546" s="186"/>
    </row>
    <row r="547" spans="1:3" s="61" customFormat="1" ht="19.5" x14ac:dyDescent="0.2">
      <c r="A547" s="73" t="s">
        <v>242</v>
      </c>
      <c r="B547" s="71"/>
      <c r="C547" s="186"/>
    </row>
    <row r="548" spans="1:3" s="61" customFormat="1" ht="19.5" x14ac:dyDescent="0.2">
      <c r="A548" s="73" t="s">
        <v>403</v>
      </c>
      <c r="B548" s="71"/>
      <c r="C548" s="186"/>
    </row>
    <row r="549" spans="1:3" s="61" customFormat="1" ht="19.5" x14ac:dyDescent="0.2">
      <c r="A549" s="73" t="s">
        <v>529</v>
      </c>
      <c r="B549" s="71"/>
      <c r="C549" s="186"/>
    </row>
    <row r="550" spans="1:3" s="61" customFormat="1" x14ac:dyDescent="0.2">
      <c r="A550" s="73"/>
      <c r="B550" s="64"/>
      <c r="C550" s="185"/>
    </row>
    <row r="551" spans="1:3" s="194" customFormat="1" ht="18.75" customHeight="1" x14ac:dyDescent="0.2">
      <c r="A551" s="77">
        <v>930000</v>
      </c>
      <c r="B551" s="196" t="s">
        <v>760</v>
      </c>
      <c r="C551" s="185">
        <f t="shared" ref="C551" si="123">+C552</f>
        <v>55000</v>
      </c>
    </row>
    <row r="552" spans="1:3" s="61" customFormat="1" ht="19.5" x14ac:dyDescent="0.2">
      <c r="A552" s="13">
        <v>931000</v>
      </c>
      <c r="B552" s="19" t="s">
        <v>759</v>
      </c>
      <c r="C552" s="187">
        <f t="shared" ref="C552" si="124">SUM(C553:C553)</f>
        <v>55000</v>
      </c>
    </row>
    <row r="553" spans="1:3" s="61" customFormat="1" x14ac:dyDescent="0.2">
      <c r="A553" s="10">
        <v>931200</v>
      </c>
      <c r="B553" s="11" t="s">
        <v>186</v>
      </c>
      <c r="C553" s="186">
        <v>55000</v>
      </c>
    </row>
    <row r="554" spans="1:3" s="61" customFormat="1" ht="37.5" x14ac:dyDescent="0.2">
      <c r="A554" s="15" t="s">
        <v>1</v>
      </c>
      <c r="B554" s="5" t="s">
        <v>752</v>
      </c>
      <c r="C554" s="185">
        <v>25000</v>
      </c>
    </row>
    <row r="555" spans="1:3" s="61" customFormat="1" x14ac:dyDescent="0.2">
      <c r="A555" s="188"/>
      <c r="B555" s="189" t="s">
        <v>750</v>
      </c>
      <c r="C555" s="190">
        <f t="shared" ref="C555" si="125">+C551+C554</f>
        <v>80000</v>
      </c>
    </row>
    <row r="556" spans="1:3" s="61" customFormat="1" x14ac:dyDescent="0.2">
      <c r="A556" s="184"/>
      <c r="B556" s="213"/>
      <c r="C556" s="185"/>
    </row>
    <row r="557" spans="1:3" s="61" customFormat="1" x14ac:dyDescent="0.2">
      <c r="A557" s="77"/>
      <c r="B557" s="213"/>
      <c r="C557" s="186"/>
    </row>
    <row r="558" spans="1:3" s="61" customFormat="1" ht="19.5" x14ac:dyDescent="0.2">
      <c r="A558" s="73" t="s">
        <v>644</v>
      </c>
      <c r="B558" s="71"/>
      <c r="C558" s="186"/>
    </row>
    <row r="559" spans="1:3" s="61" customFormat="1" ht="19.5" x14ac:dyDescent="0.2">
      <c r="A559" s="73" t="s">
        <v>242</v>
      </c>
      <c r="B559" s="71"/>
      <c r="C559" s="186"/>
    </row>
    <row r="560" spans="1:3" s="61" customFormat="1" ht="19.5" x14ac:dyDescent="0.2">
      <c r="A560" s="73" t="s">
        <v>404</v>
      </c>
      <c r="B560" s="71"/>
      <c r="C560" s="186"/>
    </row>
    <row r="561" spans="1:3" s="61" customFormat="1" ht="19.5" x14ac:dyDescent="0.2">
      <c r="A561" s="73" t="s">
        <v>529</v>
      </c>
      <c r="B561" s="71"/>
      <c r="C561" s="186"/>
    </row>
    <row r="562" spans="1:3" s="61" customFormat="1" x14ac:dyDescent="0.2">
      <c r="A562" s="73"/>
      <c r="B562" s="64"/>
      <c r="C562" s="185"/>
    </row>
    <row r="563" spans="1:3" s="194" customFormat="1" ht="18.75" customHeight="1" x14ac:dyDescent="0.2">
      <c r="A563" s="77">
        <v>930000</v>
      </c>
      <c r="B563" s="196" t="s">
        <v>760</v>
      </c>
      <c r="C563" s="185">
        <f t="shared" ref="C563" si="126">+C564</f>
        <v>80000</v>
      </c>
    </row>
    <row r="564" spans="1:3" s="61" customFormat="1" ht="19.5" x14ac:dyDescent="0.2">
      <c r="A564" s="13">
        <v>931000</v>
      </c>
      <c r="B564" s="19" t="s">
        <v>759</v>
      </c>
      <c r="C564" s="187">
        <f t="shared" ref="C564" si="127">SUM(C565:C565)</f>
        <v>80000</v>
      </c>
    </row>
    <row r="565" spans="1:3" s="61" customFormat="1" x14ac:dyDescent="0.2">
      <c r="A565" s="10">
        <v>931200</v>
      </c>
      <c r="B565" s="11" t="s">
        <v>186</v>
      </c>
      <c r="C565" s="186">
        <v>80000</v>
      </c>
    </row>
    <row r="566" spans="1:3" s="194" customFormat="1" ht="37.5" x14ac:dyDescent="0.2">
      <c r="A566" s="15" t="s">
        <v>1</v>
      </c>
      <c r="B566" s="5" t="s">
        <v>752</v>
      </c>
      <c r="C566" s="185">
        <v>700000</v>
      </c>
    </row>
    <row r="567" spans="1:3" s="61" customFormat="1" x14ac:dyDescent="0.2">
      <c r="A567" s="188"/>
      <c r="B567" s="189" t="s">
        <v>750</v>
      </c>
      <c r="C567" s="190">
        <f t="shared" ref="C567" si="128">+C563+C566</f>
        <v>780000</v>
      </c>
    </row>
    <row r="568" spans="1:3" s="61" customFormat="1" x14ac:dyDescent="0.2">
      <c r="A568" s="184"/>
      <c r="B568" s="213"/>
      <c r="C568" s="185"/>
    </row>
    <row r="569" spans="1:3" s="61" customFormat="1" x14ac:dyDescent="0.2">
      <c r="A569" s="184"/>
      <c r="B569" s="213"/>
      <c r="C569" s="185"/>
    </row>
    <row r="570" spans="1:3" s="61" customFormat="1" ht="19.5" x14ac:dyDescent="0.2">
      <c r="A570" s="73" t="s">
        <v>645</v>
      </c>
      <c r="B570" s="71"/>
      <c r="C570" s="185"/>
    </row>
    <row r="571" spans="1:3" s="61" customFormat="1" ht="19.5" x14ac:dyDescent="0.2">
      <c r="A571" s="73" t="s">
        <v>242</v>
      </c>
      <c r="B571" s="71"/>
      <c r="C571" s="185"/>
    </row>
    <row r="572" spans="1:3" s="61" customFormat="1" ht="19.5" x14ac:dyDescent="0.2">
      <c r="A572" s="73" t="s">
        <v>405</v>
      </c>
      <c r="B572" s="71"/>
      <c r="C572" s="185"/>
    </row>
    <row r="573" spans="1:3" s="61" customFormat="1" ht="19.5" x14ac:dyDescent="0.2">
      <c r="A573" s="73" t="s">
        <v>529</v>
      </c>
      <c r="B573" s="71"/>
      <c r="C573" s="185"/>
    </row>
    <row r="574" spans="1:3" s="61" customFormat="1" x14ac:dyDescent="0.2">
      <c r="A574" s="73"/>
      <c r="B574" s="64"/>
      <c r="C574" s="185"/>
    </row>
    <row r="575" spans="1:3" s="194" customFormat="1" ht="18.75" customHeight="1" x14ac:dyDescent="0.2">
      <c r="A575" s="77">
        <v>930000</v>
      </c>
      <c r="B575" s="196" t="s">
        <v>760</v>
      </c>
      <c r="C575" s="185">
        <f t="shared" ref="C575" si="129">+C576</f>
        <v>200000</v>
      </c>
    </row>
    <row r="576" spans="1:3" s="61" customFormat="1" ht="19.5" x14ac:dyDescent="0.2">
      <c r="A576" s="13">
        <v>931000</v>
      </c>
      <c r="B576" s="19" t="s">
        <v>759</v>
      </c>
      <c r="C576" s="187">
        <f t="shared" ref="C576" si="130">SUM(C577:C577)</f>
        <v>200000</v>
      </c>
    </row>
    <row r="577" spans="1:3" s="61" customFormat="1" x14ac:dyDescent="0.2">
      <c r="A577" s="10">
        <v>931200</v>
      </c>
      <c r="B577" s="11" t="s">
        <v>186</v>
      </c>
      <c r="C577" s="186">
        <v>200000</v>
      </c>
    </row>
    <row r="578" spans="1:3" s="61" customFormat="1" ht="37.5" x14ac:dyDescent="0.2">
      <c r="A578" s="15" t="s">
        <v>1</v>
      </c>
      <c r="B578" s="5" t="s">
        <v>752</v>
      </c>
      <c r="C578" s="185">
        <v>120000</v>
      </c>
    </row>
    <row r="579" spans="1:3" s="61" customFormat="1" x14ac:dyDescent="0.2">
      <c r="A579" s="188"/>
      <c r="B579" s="189" t="s">
        <v>750</v>
      </c>
      <c r="C579" s="190">
        <f t="shared" ref="C579" si="131">+C575+C578</f>
        <v>320000</v>
      </c>
    </row>
    <row r="580" spans="1:3" s="61" customFormat="1" x14ac:dyDescent="0.2">
      <c r="A580" s="184"/>
      <c r="B580" s="213"/>
      <c r="C580" s="185"/>
    </row>
    <row r="581" spans="1:3" s="61" customFormat="1" x14ac:dyDescent="0.2">
      <c r="A581" s="184"/>
      <c r="B581" s="213"/>
      <c r="C581" s="185"/>
    </row>
    <row r="582" spans="1:3" s="61" customFormat="1" ht="19.5" x14ac:dyDescent="0.2">
      <c r="A582" s="73" t="s">
        <v>770</v>
      </c>
      <c r="B582" s="71"/>
      <c r="C582" s="185"/>
    </row>
    <row r="583" spans="1:3" s="61" customFormat="1" ht="19.5" x14ac:dyDescent="0.2">
      <c r="A583" s="73" t="s">
        <v>242</v>
      </c>
      <c r="B583" s="71"/>
      <c r="C583" s="185"/>
    </row>
    <row r="584" spans="1:3" s="61" customFormat="1" ht="19.5" x14ac:dyDescent="0.2">
      <c r="A584" s="73" t="s">
        <v>409</v>
      </c>
      <c r="B584" s="71"/>
      <c r="C584" s="185"/>
    </row>
    <row r="585" spans="1:3" s="61" customFormat="1" ht="19.5" x14ac:dyDescent="0.2">
      <c r="A585" s="73" t="s">
        <v>529</v>
      </c>
      <c r="B585" s="71"/>
      <c r="C585" s="185"/>
    </row>
    <row r="586" spans="1:3" s="61" customFormat="1" x14ac:dyDescent="0.2">
      <c r="A586" s="184"/>
      <c r="B586" s="213"/>
      <c r="C586" s="185"/>
    </row>
    <row r="587" spans="1:3" s="194" customFormat="1" x14ac:dyDescent="0.2">
      <c r="A587" s="77">
        <v>930000</v>
      </c>
      <c r="B587" s="196" t="s">
        <v>760</v>
      </c>
      <c r="C587" s="185">
        <f t="shared" ref="C587:C588" si="132">C588</f>
        <v>2000</v>
      </c>
    </row>
    <row r="588" spans="1:3" s="72" customFormat="1" ht="19.5" x14ac:dyDescent="0.2">
      <c r="A588" s="13">
        <v>931000</v>
      </c>
      <c r="B588" s="19" t="s">
        <v>759</v>
      </c>
      <c r="C588" s="187">
        <f t="shared" si="132"/>
        <v>2000</v>
      </c>
    </row>
    <row r="589" spans="1:3" s="61" customFormat="1" x14ac:dyDescent="0.2">
      <c r="A589" s="10">
        <v>931200</v>
      </c>
      <c r="B589" s="11" t="s">
        <v>186</v>
      </c>
      <c r="C589" s="186">
        <v>2000</v>
      </c>
    </row>
    <row r="590" spans="1:3" s="199" customFormat="1" x14ac:dyDescent="0.2">
      <c r="A590" s="197"/>
      <c r="B590" s="209" t="s">
        <v>750</v>
      </c>
      <c r="C590" s="198">
        <f t="shared" ref="C590" si="133">C587</f>
        <v>2000</v>
      </c>
    </row>
    <row r="591" spans="1:3" s="61" customFormat="1" x14ac:dyDescent="0.2">
      <c r="A591" s="184"/>
      <c r="B591" s="213"/>
      <c r="C591" s="185"/>
    </row>
    <row r="592" spans="1:3" s="61" customFormat="1" x14ac:dyDescent="0.2">
      <c r="A592" s="77"/>
      <c r="B592" s="213"/>
      <c r="C592" s="186"/>
    </row>
    <row r="593" spans="1:3" s="61" customFormat="1" ht="19.5" x14ac:dyDescent="0.2">
      <c r="A593" s="73" t="s">
        <v>651</v>
      </c>
      <c r="B593" s="71"/>
      <c r="C593" s="186"/>
    </row>
    <row r="594" spans="1:3" s="61" customFormat="1" ht="19.5" x14ac:dyDescent="0.2">
      <c r="A594" s="73" t="s">
        <v>242</v>
      </c>
      <c r="B594" s="71"/>
      <c r="C594" s="186"/>
    </row>
    <row r="595" spans="1:3" s="61" customFormat="1" ht="19.5" x14ac:dyDescent="0.2">
      <c r="A595" s="73" t="s">
        <v>410</v>
      </c>
      <c r="B595" s="71"/>
      <c r="C595" s="186"/>
    </row>
    <row r="596" spans="1:3" s="61" customFormat="1" ht="19.5" x14ac:dyDescent="0.2">
      <c r="A596" s="73" t="s">
        <v>529</v>
      </c>
      <c r="B596" s="71"/>
      <c r="C596" s="186"/>
    </row>
    <row r="597" spans="1:3" s="61" customFormat="1" x14ac:dyDescent="0.2">
      <c r="A597" s="73"/>
      <c r="B597" s="64"/>
      <c r="C597" s="185"/>
    </row>
    <row r="598" spans="1:3" s="194" customFormat="1" ht="18.75" customHeight="1" x14ac:dyDescent="0.2">
      <c r="A598" s="77">
        <v>930000</v>
      </c>
      <c r="B598" s="196" t="s">
        <v>760</v>
      </c>
      <c r="C598" s="185">
        <f t="shared" ref="C598" si="134">+C599</f>
        <v>3000000</v>
      </c>
    </row>
    <row r="599" spans="1:3" s="61" customFormat="1" ht="19.5" x14ac:dyDescent="0.2">
      <c r="A599" s="13">
        <v>931000</v>
      </c>
      <c r="B599" s="19" t="s">
        <v>759</v>
      </c>
      <c r="C599" s="187">
        <f t="shared" ref="C599" si="135">SUM(C600:C600)</f>
        <v>3000000</v>
      </c>
    </row>
    <row r="600" spans="1:3" s="61" customFormat="1" x14ac:dyDescent="0.2">
      <c r="A600" s="10">
        <v>931200</v>
      </c>
      <c r="B600" s="11" t="s">
        <v>186</v>
      </c>
      <c r="C600" s="186">
        <v>3000000</v>
      </c>
    </row>
    <row r="601" spans="1:3" s="194" customFormat="1" ht="37.5" x14ac:dyDescent="0.2">
      <c r="A601" s="15" t="s">
        <v>1</v>
      </c>
      <c r="B601" s="5" t="s">
        <v>752</v>
      </c>
      <c r="C601" s="185">
        <v>5500000</v>
      </c>
    </row>
    <row r="602" spans="1:3" s="61" customFormat="1" x14ac:dyDescent="0.2">
      <c r="A602" s="188"/>
      <c r="B602" s="189" t="s">
        <v>750</v>
      </c>
      <c r="C602" s="190">
        <f t="shared" ref="C602" si="136">+C598+C601</f>
        <v>8500000</v>
      </c>
    </row>
    <row r="603" spans="1:3" s="61" customFormat="1" x14ac:dyDescent="0.2">
      <c r="A603" s="77"/>
      <c r="B603" s="69"/>
      <c r="C603" s="186"/>
    </row>
    <row r="604" spans="1:3" s="61" customFormat="1" x14ac:dyDescent="0.2">
      <c r="A604" s="77"/>
      <c r="B604" s="213"/>
      <c r="C604" s="185"/>
    </row>
    <row r="605" spans="1:3" s="61" customFormat="1" ht="19.5" x14ac:dyDescent="0.2">
      <c r="A605" s="73" t="s">
        <v>652</v>
      </c>
      <c r="B605" s="71"/>
      <c r="C605" s="186"/>
    </row>
    <row r="606" spans="1:3" s="61" customFormat="1" ht="19.5" x14ac:dyDescent="0.2">
      <c r="A606" s="73" t="s">
        <v>242</v>
      </c>
      <c r="B606" s="71"/>
      <c r="C606" s="186"/>
    </row>
    <row r="607" spans="1:3" s="61" customFormat="1" ht="19.5" x14ac:dyDescent="0.2">
      <c r="A607" s="73" t="s">
        <v>411</v>
      </c>
      <c r="B607" s="71"/>
      <c r="C607" s="186"/>
    </row>
    <row r="608" spans="1:3" s="61" customFormat="1" ht="19.5" x14ac:dyDescent="0.2">
      <c r="A608" s="73" t="s">
        <v>529</v>
      </c>
      <c r="B608" s="71"/>
      <c r="C608" s="186"/>
    </row>
    <row r="609" spans="1:3" s="61" customFormat="1" x14ac:dyDescent="0.2">
      <c r="A609" s="73"/>
      <c r="B609" s="64"/>
      <c r="C609" s="185"/>
    </row>
    <row r="610" spans="1:3" s="194" customFormat="1" ht="18.75" customHeight="1" x14ac:dyDescent="0.2">
      <c r="A610" s="77">
        <v>930000</v>
      </c>
      <c r="B610" s="196" t="s">
        <v>760</v>
      </c>
      <c r="C610" s="185">
        <f t="shared" ref="C610" si="137">+C611</f>
        <v>1100000</v>
      </c>
    </row>
    <row r="611" spans="1:3" s="61" customFormat="1" ht="19.5" x14ac:dyDescent="0.2">
      <c r="A611" s="13">
        <v>931000</v>
      </c>
      <c r="B611" s="19" t="s">
        <v>759</v>
      </c>
      <c r="C611" s="187">
        <f t="shared" ref="C611" si="138">SUM(C612:C612)</f>
        <v>1100000</v>
      </c>
    </row>
    <row r="612" spans="1:3" s="61" customFormat="1" x14ac:dyDescent="0.2">
      <c r="A612" s="10">
        <v>931200</v>
      </c>
      <c r="B612" s="11" t="s">
        <v>186</v>
      </c>
      <c r="C612" s="186">
        <v>1100000</v>
      </c>
    </row>
    <row r="613" spans="1:3" s="194" customFormat="1" ht="37.5" x14ac:dyDescent="0.2">
      <c r="A613" s="15" t="s">
        <v>1</v>
      </c>
      <c r="B613" s="5" t="s">
        <v>752</v>
      </c>
      <c r="C613" s="185">
        <v>0</v>
      </c>
    </row>
    <row r="614" spans="1:3" s="61" customFormat="1" x14ac:dyDescent="0.2">
      <c r="A614" s="188"/>
      <c r="B614" s="189" t="s">
        <v>750</v>
      </c>
      <c r="C614" s="190">
        <f t="shared" ref="C614" si="139">+C610+C613</f>
        <v>1100000</v>
      </c>
    </row>
    <row r="615" spans="1:3" s="61" customFormat="1" x14ac:dyDescent="0.2">
      <c r="A615" s="77"/>
      <c r="B615" s="69"/>
      <c r="C615" s="186"/>
    </row>
    <row r="616" spans="1:3" s="61" customFormat="1" x14ac:dyDescent="0.2">
      <c r="A616" s="77"/>
      <c r="B616" s="213"/>
      <c r="C616" s="185"/>
    </row>
    <row r="617" spans="1:3" s="61" customFormat="1" ht="19.5" x14ac:dyDescent="0.2">
      <c r="A617" s="73" t="s">
        <v>653</v>
      </c>
      <c r="B617" s="71"/>
      <c r="C617" s="186"/>
    </row>
    <row r="618" spans="1:3" s="61" customFormat="1" ht="19.5" x14ac:dyDescent="0.2">
      <c r="A618" s="73" t="s">
        <v>242</v>
      </c>
      <c r="B618" s="71"/>
      <c r="C618" s="186"/>
    </row>
    <row r="619" spans="1:3" s="61" customFormat="1" ht="19.5" x14ac:dyDescent="0.2">
      <c r="A619" s="73" t="s">
        <v>412</v>
      </c>
      <c r="B619" s="71"/>
      <c r="C619" s="186"/>
    </row>
    <row r="620" spans="1:3" s="61" customFormat="1" ht="19.5" x14ac:dyDescent="0.2">
      <c r="A620" s="73" t="s">
        <v>529</v>
      </c>
      <c r="B620" s="71"/>
      <c r="C620" s="186"/>
    </row>
    <row r="621" spans="1:3" s="61" customFormat="1" x14ac:dyDescent="0.2">
      <c r="A621" s="73"/>
      <c r="B621" s="64"/>
      <c r="C621" s="185"/>
    </row>
    <row r="622" spans="1:3" s="194" customFormat="1" ht="18.75" customHeight="1" x14ac:dyDescent="0.2">
      <c r="A622" s="77">
        <v>930000</v>
      </c>
      <c r="B622" s="196" t="s">
        <v>760</v>
      </c>
      <c r="C622" s="185">
        <f t="shared" ref="C622" si="140">+C623</f>
        <v>40000000</v>
      </c>
    </row>
    <row r="623" spans="1:3" s="61" customFormat="1" ht="19.5" x14ac:dyDescent="0.2">
      <c r="A623" s="13">
        <v>931000</v>
      </c>
      <c r="B623" s="19" t="s">
        <v>759</v>
      </c>
      <c r="C623" s="187">
        <f>SUM(C624:C624)</f>
        <v>40000000</v>
      </c>
    </row>
    <row r="624" spans="1:3" s="61" customFormat="1" x14ac:dyDescent="0.2">
      <c r="A624" s="10">
        <v>931200</v>
      </c>
      <c r="B624" s="11" t="s">
        <v>186</v>
      </c>
      <c r="C624" s="186">
        <v>40000000</v>
      </c>
    </row>
    <row r="625" spans="1:3" s="194" customFormat="1" ht="37.5" x14ac:dyDescent="0.2">
      <c r="A625" s="15" t="s">
        <v>1</v>
      </c>
      <c r="B625" s="5" t="s">
        <v>752</v>
      </c>
      <c r="C625" s="185">
        <v>575800</v>
      </c>
    </row>
    <row r="626" spans="1:3" s="61" customFormat="1" x14ac:dyDescent="0.2">
      <c r="A626" s="188"/>
      <c r="B626" s="189" t="s">
        <v>750</v>
      </c>
      <c r="C626" s="190">
        <f t="shared" ref="C626" si="141">+C622+C625</f>
        <v>40575800</v>
      </c>
    </row>
    <row r="627" spans="1:3" s="61" customFormat="1" x14ac:dyDescent="0.2">
      <c r="A627" s="184"/>
      <c r="B627" s="213"/>
      <c r="C627" s="185"/>
    </row>
    <row r="628" spans="1:3" s="61" customFormat="1" x14ac:dyDescent="0.2">
      <c r="A628" s="184"/>
      <c r="B628" s="213"/>
      <c r="C628" s="185"/>
    </row>
    <row r="629" spans="1:3" s="61" customFormat="1" ht="19.5" x14ac:dyDescent="0.2">
      <c r="A629" s="73" t="s">
        <v>654</v>
      </c>
      <c r="B629" s="71"/>
      <c r="C629" s="186"/>
    </row>
    <row r="630" spans="1:3" s="61" customFormat="1" ht="19.5" x14ac:dyDescent="0.2">
      <c r="A630" s="73" t="s">
        <v>242</v>
      </c>
      <c r="B630" s="71"/>
      <c r="C630" s="186"/>
    </row>
    <row r="631" spans="1:3" s="61" customFormat="1" ht="19.5" x14ac:dyDescent="0.2">
      <c r="A631" s="73" t="s">
        <v>413</v>
      </c>
      <c r="B631" s="71"/>
      <c r="C631" s="186"/>
    </row>
    <row r="632" spans="1:3" s="61" customFormat="1" ht="19.5" x14ac:dyDescent="0.2">
      <c r="A632" s="73" t="s">
        <v>529</v>
      </c>
      <c r="B632" s="71"/>
      <c r="C632" s="186"/>
    </row>
    <row r="633" spans="1:3" s="61" customFormat="1" x14ac:dyDescent="0.2">
      <c r="A633" s="73"/>
      <c r="B633" s="64"/>
      <c r="C633" s="185"/>
    </row>
    <row r="634" spans="1:3" s="194" customFormat="1" ht="18.75" customHeight="1" x14ac:dyDescent="0.2">
      <c r="A634" s="77">
        <v>930000</v>
      </c>
      <c r="B634" s="196" t="s">
        <v>760</v>
      </c>
      <c r="C634" s="185">
        <f t="shared" ref="C634" si="142">+C635</f>
        <v>865600</v>
      </c>
    </row>
    <row r="635" spans="1:3" s="61" customFormat="1" ht="19.5" x14ac:dyDescent="0.2">
      <c r="A635" s="13">
        <v>931000</v>
      </c>
      <c r="B635" s="19" t="s">
        <v>759</v>
      </c>
      <c r="C635" s="187">
        <f t="shared" ref="C635" si="143">SUM(C636:C636)</f>
        <v>865600</v>
      </c>
    </row>
    <row r="636" spans="1:3" s="61" customFormat="1" x14ac:dyDescent="0.2">
      <c r="A636" s="10">
        <v>931200</v>
      </c>
      <c r="B636" s="11" t="s">
        <v>186</v>
      </c>
      <c r="C636" s="186">
        <v>865600</v>
      </c>
    </row>
    <row r="637" spans="1:3" s="61" customFormat="1" ht="37.5" x14ac:dyDescent="0.2">
      <c r="A637" s="15" t="s">
        <v>1</v>
      </c>
      <c r="B637" s="5" t="s">
        <v>752</v>
      </c>
      <c r="C637" s="185">
        <v>1034400</v>
      </c>
    </row>
    <row r="638" spans="1:3" s="61" customFormat="1" x14ac:dyDescent="0.2">
      <c r="A638" s="188"/>
      <c r="B638" s="189" t="s">
        <v>750</v>
      </c>
      <c r="C638" s="190">
        <f t="shared" ref="C638" si="144">+C634+C637</f>
        <v>1900000</v>
      </c>
    </row>
    <row r="639" spans="1:3" s="61" customFormat="1" x14ac:dyDescent="0.2">
      <c r="A639" s="77"/>
      <c r="B639" s="69"/>
      <c r="C639" s="186"/>
    </row>
    <row r="640" spans="1:3" s="61" customFormat="1" x14ac:dyDescent="0.2">
      <c r="A640" s="77"/>
      <c r="B640" s="213"/>
      <c r="C640" s="185"/>
    </row>
    <row r="641" spans="1:3" s="61" customFormat="1" ht="19.5" x14ac:dyDescent="0.2">
      <c r="A641" s="73" t="s">
        <v>655</v>
      </c>
      <c r="B641" s="71"/>
      <c r="C641" s="186"/>
    </row>
    <row r="642" spans="1:3" s="61" customFormat="1" ht="19.5" x14ac:dyDescent="0.2">
      <c r="A642" s="73" t="s">
        <v>242</v>
      </c>
      <c r="B642" s="71"/>
      <c r="C642" s="186"/>
    </row>
    <row r="643" spans="1:3" s="61" customFormat="1" ht="19.5" x14ac:dyDescent="0.2">
      <c r="A643" s="73" t="s">
        <v>414</v>
      </c>
      <c r="B643" s="71"/>
      <c r="C643" s="186"/>
    </row>
    <row r="644" spans="1:3" s="61" customFormat="1" ht="19.5" x14ac:dyDescent="0.2">
      <c r="A644" s="73" t="s">
        <v>529</v>
      </c>
      <c r="B644" s="71"/>
      <c r="C644" s="186"/>
    </row>
    <row r="645" spans="1:3" s="61" customFormat="1" x14ac:dyDescent="0.2">
      <c r="A645" s="73"/>
      <c r="B645" s="64"/>
      <c r="C645" s="185"/>
    </row>
    <row r="646" spans="1:3" s="194" customFormat="1" ht="18.75" customHeight="1" x14ac:dyDescent="0.2">
      <c r="A646" s="77">
        <v>930000</v>
      </c>
      <c r="B646" s="196" t="s">
        <v>760</v>
      </c>
      <c r="C646" s="185">
        <f t="shared" ref="C646" si="145">+C647</f>
        <v>500000</v>
      </c>
    </row>
    <row r="647" spans="1:3" s="61" customFormat="1" ht="19.5" x14ac:dyDescent="0.2">
      <c r="A647" s="13">
        <v>931000</v>
      </c>
      <c r="B647" s="19" t="s">
        <v>759</v>
      </c>
      <c r="C647" s="187">
        <f t="shared" ref="C647" si="146">SUM(C648:C648)</f>
        <v>500000</v>
      </c>
    </row>
    <row r="648" spans="1:3" s="61" customFormat="1" x14ac:dyDescent="0.2">
      <c r="A648" s="10">
        <v>931200</v>
      </c>
      <c r="B648" s="11" t="s">
        <v>186</v>
      </c>
      <c r="C648" s="186">
        <v>500000</v>
      </c>
    </row>
    <row r="649" spans="1:3" s="194" customFormat="1" ht="37.5" x14ac:dyDescent="0.2">
      <c r="A649" s="15" t="s">
        <v>1</v>
      </c>
      <c r="B649" s="5" t="s">
        <v>752</v>
      </c>
      <c r="C649" s="185">
        <v>1000000</v>
      </c>
    </row>
    <row r="650" spans="1:3" s="61" customFormat="1" x14ac:dyDescent="0.2">
      <c r="A650" s="188"/>
      <c r="B650" s="189" t="s">
        <v>750</v>
      </c>
      <c r="C650" s="190">
        <f t="shared" ref="C650" si="147">+C646+C649</f>
        <v>1500000</v>
      </c>
    </row>
    <row r="651" spans="1:3" s="61" customFormat="1" x14ac:dyDescent="0.2">
      <c r="A651" s="77"/>
      <c r="B651" s="69"/>
      <c r="C651" s="186"/>
    </row>
    <row r="652" spans="1:3" s="61" customFormat="1" x14ac:dyDescent="0.2">
      <c r="A652" s="77"/>
      <c r="B652" s="69"/>
      <c r="C652" s="186"/>
    </row>
    <row r="653" spans="1:3" s="61" customFormat="1" x14ac:dyDescent="0.2">
      <c r="A653" s="73" t="s">
        <v>656</v>
      </c>
      <c r="B653" s="69"/>
      <c r="C653" s="186"/>
    </row>
    <row r="654" spans="1:3" s="61" customFormat="1" x14ac:dyDescent="0.2">
      <c r="A654" s="73" t="s">
        <v>242</v>
      </c>
      <c r="B654" s="69"/>
      <c r="C654" s="186"/>
    </row>
    <row r="655" spans="1:3" s="61" customFormat="1" x14ac:dyDescent="0.2">
      <c r="A655" s="73" t="s">
        <v>415</v>
      </c>
      <c r="B655" s="69"/>
      <c r="C655" s="186"/>
    </row>
    <row r="656" spans="1:3" s="61" customFormat="1" x14ac:dyDescent="0.2">
      <c r="A656" s="73" t="s">
        <v>529</v>
      </c>
      <c r="B656" s="69"/>
      <c r="C656" s="186"/>
    </row>
    <row r="657" spans="1:3" s="61" customFormat="1" x14ac:dyDescent="0.2">
      <c r="A657" s="77"/>
      <c r="B657" s="69"/>
      <c r="C657" s="186"/>
    </row>
    <row r="658" spans="1:3" s="194" customFormat="1" ht="18.75" customHeight="1" x14ac:dyDescent="0.2">
      <c r="A658" s="77">
        <v>930000</v>
      </c>
      <c r="B658" s="196" t="s">
        <v>760</v>
      </c>
      <c r="C658" s="185">
        <f t="shared" ref="C658" si="148">+C659</f>
        <v>400000</v>
      </c>
    </row>
    <row r="659" spans="1:3" s="61" customFormat="1" ht="19.5" x14ac:dyDescent="0.2">
      <c r="A659" s="13">
        <v>931000</v>
      </c>
      <c r="B659" s="19" t="s">
        <v>759</v>
      </c>
      <c r="C659" s="187">
        <f t="shared" ref="C659" si="149">SUM(C660:C660)</f>
        <v>400000</v>
      </c>
    </row>
    <row r="660" spans="1:3" s="61" customFormat="1" x14ac:dyDescent="0.2">
      <c r="A660" s="10">
        <v>931200</v>
      </c>
      <c r="B660" s="11" t="s">
        <v>186</v>
      </c>
      <c r="C660" s="186">
        <v>400000</v>
      </c>
    </row>
    <row r="661" spans="1:3" s="61" customFormat="1" ht="37.5" x14ac:dyDescent="0.2">
      <c r="A661" s="15" t="s">
        <v>1</v>
      </c>
      <c r="B661" s="5" t="s">
        <v>752</v>
      </c>
      <c r="C661" s="185">
        <v>150000</v>
      </c>
    </row>
    <row r="662" spans="1:3" s="61" customFormat="1" x14ac:dyDescent="0.2">
      <c r="A662" s="188"/>
      <c r="B662" s="189" t="s">
        <v>750</v>
      </c>
      <c r="C662" s="190">
        <f t="shared" ref="C662" si="150">+C658+C661</f>
        <v>550000</v>
      </c>
    </row>
    <row r="663" spans="1:3" s="61" customFormat="1" x14ac:dyDescent="0.2">
      <c r="A663" s="77"/>
      <c r="B663" s="69"/>
      <c r="C663" s="186"/>
    </row>
    <row r="664" spans="1:3" s="61" customFormat="1" x14ac:dyDescent="0.2">
      <c r="A664" s="77"/>
      <c r="B664" s="69"/>
      <c r="C664" s="186"/>
    </row>
    <row r="665" spans="1:3" s="61" customFormat="1" x14ac:dyDescent="0.2">
      <c r="A665" s="73" t="s">
        <v>658</v>
      </c>
      <c r="B665" s="69"/>
      <c r="C665" s="186"/>
    </row>
    <row r="666" spans="1:3" s="61" customFormat="1" x14ac:dyDescent="0.2">
      <c r="A666" s="73" t="s">
        <v>242</v>
      </c>
      <c r="B666" s="69"/>
      <c r="C666" s="186"/>
    </row>
    <row r="667" spans="1:3" s="61" customFormat="1" x14ac:dyDescent="0.2">
      <c r="A667" s="73" t="s">
        <v>417</v>
      </c>
      <c r="B667" s="69"/>
      <c r="C667" s="186"/>
    </row>
    <row r="668" spans="1:3" s="61" customFormat="1" x14ac:dyDescent="0.2">
      <c r="A668" s="73" t="s">
        <v>529</v>
      </c>
      <c r="B668" s="69"/>
      <c r="C668" s="186"/>
    </row>
    <row r="669" spans="1:3" s="61" customFormat="1" x14ac:dyDescent="0.2">
      <c r="A669" s="77"/>
      <c r="B669" s="69"/>
      <c r="C669" s="186"/>
    </row>
    <row r="670" spans="1:3" s="194" customFormat="1" ht="18.75" customHeight="1" x14ac:dyDescent="0.2">
      <c r="A670" s="77">
        <v>930000</v>
      </c>
      <c r="B670" s="196" t="s">
        <v>760</v>
      </c>
      <c r="C670" s="185">
        <f t="shared" ref="C670" si="151">+C671</f>
        <v>50000</v>
      </c>
    </row>
    <row r="671" spans="1:3" s="61" customFormat="1" ht="19.5" x14ac:dyDescent="0.2">
      <c r="A671" s="13">
        <v>931000</v>
      </c>
      <c r="B671" s="19" t="s">
        <v>759</v>
      </c>
      <c r="C671" s="187">
        <f t="shared" ref="C671" si="152">SUM(C672:C672)</f>
        <v>50000</v>
      </c>
    </row>
    <row r="672" spans="1:3" s="61" customFormat="1" x14ac:dyDescent="0.2">
      <c r="A672" s="10">
        <v>931200</v>
      </c>
      <c r="B672" s="11" t="s">
        <v>186</v>
      </c>
      <c r="C672" s="186">
        <v>50000</v>
      </c>
    </row>
    <row r="673" spans="1:3" s="61" customFormat="1" x14ac:dyDescent="0.2">
      <c r="A673" s="188"/>
      <c r="B673" s="189" t="s">
        <v>750</v>
      </c>
      <c r="C673" s="190">
        <f t="shared" ref="C673" si="153">+C670</f>
        <v>50000</v>
      </c>
    </row>
    <row r="674" spans="1:3" s="61" customFormat="1" x14ac:dyDescent="0.2">
      <c r="A674" s="184"/>
      <c r="B674" s="213"/>
      <c r="C674" s="185"/>
    </row>
    <row r="675" spans="1:3" s="61" customFormat="1" x14ac:dyDescent="0.2">
      <c r="A675" s="184"/>
      <c r="B675" s="213"/>
      <c r="C675" s="185"/>
    </row>
    <row r="676" spans="1:3" s="61" customFormat="1" x14ac:dyDescent="0.2">
      <c r="A676" s="73" t="s">
        <v>659</v>
      </c>
      <c r="B676" s="69"/>
      <c r="C676" s="185"/>
    </row>
    <row r="677" spans="1:3" s="61" customFormat="1" x14ac:dyDescent="0.2">
      <c r="A677" s="73" t="s">
        <v>242</v>
      </c>
      <c r="B677" s="69"/>
      <c r="C677" s="185"/>
    </row>
    <row r="678" spans="1:3" s="61" customFormat="1" x14ac:dyDescent="0.2">
      <c r="A678" s="73" t="s">
        <v>418</v>
      </c>
      <c r="B678" s="69"/>
      <c r="C678" s="185"/>
    </row>
    <row r="679" spans="1:3" s="61" customFormat="1" x14ac:dyDescent="0.2">
      <c r="A679" s="73" t="s">
        <v>529</v>
      </c>
      <c r="B679" s="69"/>
      <c r="C679" s="185"/>
    </row>
    <row r="680" spans="1:3" s="61" customFormat="1" x14ac:dyDescent="0.2">
      <c r="A680" s="77"/>
      <c r="B680" s="69"/>
      <c r="C680" s="185"/>
    </row>
    <row r="681" spans="1:3" s="194" customFormat="1" ht="18.75" customHeight="1" x14ac:dyDescent="0.2">
      <c r="A681" s="77">
        <v>930000</v>
      </c>
      <c r="B681" s="196" t="s">
        <v>760</v>
      </c>
      <c r="C681" s="185">
        <f t="shared" ref="C681" si="154">+C682</f>
        <v>1000000</v>
      </c>
    </row>
    <row r="682" spans="1:3" s="72" customFormat="1" ht="19.5" x14ac:dyDescent="0.2">
      <c r="A682" s="13">
        <v>931000</v>
      </c>
      <c r="B682" s="19" t="s">
        <v>759</v>
      </c>
      <c r="C682" s="187">
        <f t="shared" ref="C682" si="155">SUM(C683:C683)</f>
        <v>1000000</v>
      </c>
    </row>
    <row r="683" spans="1:3" s="61" customFormat="1" x14ac:dyDescent="0.2">
      <c r="A683" s="10">
        <v>931200</v>
      </c>
      <c r="B683" s="11" t="s">
        <v>186</v>
      </c>
      <c r="C683" s="186">
        <v>1000000</v>
      </c>
    </row>
    <row r="684" spans="1:3" s="194" customFormat="1" ht="37.5" x14ac:dyDescent="0.2">
      <c r="A684" s="15" t="s">
        <v>1</v>
      </c>
      <c r="B684" s="5" t="s">
        <v>752</v>
      </c>
      <c r="C684" s="185">
        <v>800000</v>
      </c>
    </row>
    <row r="685" spans="1:3" s="199" customFormat="1" x14ac:dyDescent="0.2">
      <c r="A685" s="197"/>
      <c r="B685" s="189" t="s">
        <v>750</v>
      </c>
      <c r="C685" s="198">
        <f t="shared" ref="C685" si="156">+C681+C684</f>
        <v>1800000</v>
      </c>
    </row>
    <row r="686" spans="1:3" s="61" customFormat="1" x14ac:dyDescent="0.2">
      <c r="A686" s="184"/>
      <c r="B686" s="213"/>
      <c r="C686" s="185"/>
    </row>
    <row r="687" spans="1:3" s="61" customFormat="1" x14ac:dyDescent="0.2">
      <c r="A687" s="184"/>
      <c r="B687" s="213"/>
      <c r="C687" s="185"/>
    </row>
    <row r="688" spans="1:3" s="61" customFormat="1" ht="19.5" x14ac:dyDescent="0.2">
      <c r="A688" s="73" t="s">
        <v>673</v>
      </c>
      <c r="B688" s="71"/>
      <c r="C688" s="185"/>
    </row>
    <row r="689" spans="1:3" s="61" customFormat="1" ht="19.5" x14ac:dyDescent="0.2">
      <c r="A689" s="73" t="s">
        <v>244</v>
      </c>
      <c r="B689" s="71"/>
      <c r="C689" s="185"/>
    </row>
    <row r="690" spans="1:3" s="61" customFormat="1" ht="19.5" x14ac:dyDescent="0.2">
      <c r="A690" s="73" t="s">
        <v>377</v>
      </c>
      <c r="B690" s="71"/>
      <c r="C690" s="185"/>
    </row>
    <row r="691" spans="1:3" s="61" customFormat="1" ht="19.5" x14ac:dyDescent="0.2">
      <c r="A691" s="73" t="s">
        <v>674</v>
      </c>
      <c r="B691" s="71"/>
      <c r="C691" s="185"/>
    </row>
    <row r="692" spans="1:3" s="61" customFormat="1" ht="18.75" customHeight="1" x14ac:dyDescent="0.2">
      <c r="A692" s="73"/>
      <c r="B692" s="64"/>
      <c r="C692" s="185"/>
    </row>
    <row r="693" spans="1:3" s="194" customFormat="1" x14ac:dyDescent="0.2">
      <c r="A693" s="15">
        <v>720000</v>
      </c>
      <c r="B693" s="5" t="s">
        <v>81</v>
      </c>
      <c r="C693" s="185">
        <f>+C694+C696+C698</f>
        <v>9709600</v>
      </c>
    </row>
    <row r="694" spans="1:3" s="72" customFormat="1" ht="19.5" x14ac:dyDescent="0.2">
      <c r="A694" s="74">
        <v>722000</v>
      </c>
      <c r="B694" s="66" t="s">
        <v>755</v>
      </c>
      <c r="C694" s="187">
        <f t="shared" ref="C694" si="157">SUM(C695:C695)</f>
        <v>9663900</v>
      </c>
    </row>
    <row r="695" spans="1:3" s="61" customFormat="1" x14ac:dyDescent="0.2">
      <c r="A695" s="73">
        <v>722500</v>
      </c>
      <c r="B695" s="11" t="s">
        <v>86</v>
      </c>
      <c r="C695" s="186">
        <f>130000+1400000+180000+4786300+86000+59500+1000+1038000+195000+150000+385200+2000+107500+16200+280500+274200+26600+500+195400+250000+100000</f>
        <v>9663900</v>
      </c>
    </row>
    <row r="696" spans="1:3" s="72" customFormat="1" ht="39" x14ac:dyDescent="0.2">
      <c r="A696" s="74">
        <v>728000</v>
      </c>
      <c r="B696" s="66" t="s">
        <v>101</v>
      </c>
      <c r="C696" s="187">
        <f>C697</f>
        <v>37400</v>
      </c>
    </row>
    <row r="697" spans="1:3" s="61" customFormat="1" ht="37.5" x14ac:dyDescent="0.2">
      <c r="A697" s="73">
        <v>728200</v>
      </c>
      <c r="B697" s="11" t="s">
        <v>130</v>
      </c>
      <c r="C697" s="186">
        <f>15900+21500</f>
        <v>37400</v>
      </c>
    </row>
    <row r="698" spans="1:3" s="72" customFormat="1" ht="19.5" x14ac:dyDescent="0.2">
      <c r="A698" s="74">
        <v>729000</v>
      </c>
      <c r="B698" s="14" t="s">
        <v>77</v>
      </c>
      <c r="C698" s="187">
        <f>C699</f>
        <v>8300</v>
      </c>
    </row>
    <row r="699" spans="1:3" s="61" customFormat="1" x14ac:dyDescent="0.2">
      <c r="A699" s="41">
        <v>729100</v>
      </c>
      <c r="B699" s="11" t="s">
        <v>77</v>
      </c>
      <c r="C699" s="186">
        <v>8300</v>
      </c>
    </row>
    <row r="700" spans="1:3" s="194" customFormat="1" x14ac:dyDescent="0.2">
      <c r="A700" s="15">
        <v>780000</v>
      </c>
      <c r="B700" s="5" t="s">
        <v>131</v>
      </c>
      <c r="C700" s="185">
        <f t="shared" ref="C700:C701" si="158">C701</f>
        <v>1800000</v>
      </c>
    </row>
    <row r="701" spans="1:3" s="72" customFormat="1" ht="19.5" x14ac:dyDescent="0.2">
      <c r="A701" s="74">
        <v>788000</v>
      </c>
      <c r="B701" s="66" t="s">
        <v>103</v>
      </c>
      <c r="C701" s="187">
        <f t="shared" si="158"/>
        <v>1800000</v>
      </c>
    </row>
    <row r="702" spans="1:3" s="61" customFormat="1" x14ac:dyDescent="0.2">
      <c r="A702" s="73">
        <v>788100</v>
      </c>
      <c r="B702" s="11" t="s">
        <v>103</v>
      </c>
      <c r="C702" s="186">
        <v>1800000</v>
      </c>
    </row>
    <row r="703" spans="1:3" s="194" customFormat="1" x14ac:dyDescent="0.2">
      <c r="A703" s="15">
        <v>810000</v>
      </c>
      <c r="B703" s="213" t="s">
        <v>756</v>
      </c>
      <c r="C703" s="185">
        <f t="shared" ref="C703" si="159">C704+C706</f>
        <v>40000</v>
      </c>
    </row>
    <row r="704" spans="1:3" s="72" customFormat="1" ht="19.5" x14ac:dyDescent="0.2">
      <c r="A704" s="74">
        <v>811000</v>
      </c>
      <c r="B704" s="71" t="s">
        <v>136</v>
      </c>
      <c r="C704" s="187">
        <f t="shared" ref="C704" si="160">C705</f>
        <v>0</v>
      </c>
    </row>
    <row r="705" spans="1:3" s="61" customFormat="1" x14ac:dyDescent="0.2">
      <c r="A705" s="41">
        <v>811200</v>
      </c>
      <c r="B705" s="69" t="s">
        <v>138</v>
      </c>
      <c r="C705" s="186">
        <v>0</v>
      </c>
    </row>
    <row r="706" spans="1:3" s="72" customFormat="1" ht="39" x14ac:dyDescent="0.2">
      <c r="A706" s="74">
        <v>816000</v>
      </c>
      <c r="B706" s="71" t="s">
        <v>201</v>
      </c>
      <c r="C706" s="187">
        <f t="shared" ref="C706" si="161">C707</f>
        <v>40000</v>
      </c>
    </row>
    <row r="707" spans="1:3" s="61" customFormat="1" ht="18.75" customHeight="1" x14ac:dyDescent="0.2">
      <c r="A707" s="41">
        <v>816100</v>
      </c>
      <c r="B707" s="69" t="s">
        <v>201</v>
      </c>
      <c r="C707" s="186">
        <v>40000</v>
      </c>
    </row>
    <row r="708" spans="1:3" s="194" customFormat="1" x14ac:dyDescent="0.2">
      <c r="A708" s="77">
        <v>930000</v>
      </c>
      <c r="B708" s="196" t="s">
        <v>760</v>
      </c>
      <c r="C708" s="185">
        <f t="shared" ref="C708" si="162">C709+C713</f>
        <v>391400</v>
      </c>
    </row>
    <row r="709" spans="1:3" s="72" customFormat="1" ht="19.5" x14ac:dyDescent="0.2">
      <c r="A709" s="13">
        <v>931000</v>
      </c>
      <c r="B709" s="19" t="s">
        <v>759</v>
      </c>
      <c r="C709" s="187">
        <f t="shared" ref="C709" si="163">C710+C711+C712</f>
        <v>277000</v>
      </c>
    </row>
    <row r="710" spans="1:3" s="61" customFormat="1" x14ac:dyDescent="0.2">
      <c r="A710" s="50">
        <v>931100</v>
      </c>
      <c r="B710" s="69" t="s">
        <v>185</v>
      </c>
      <c r="C710" s="186">
        <f>171800+40000</f>
        <v>211800</v>
      </c>
    </row>
    <row r="711" spans="1:3" s="61" customFormat="1" x14ac:dyDescent="0.2">
      <c r="A711" s="50">
        <v>931300</v>
      </c>
      <c r="B711" s="10" t="s">
        <v>187</v>
      </c>
      <c r="C711" s="186">
        <v>1000</v>
      </c>
    </row>
    <row r="712" spans="1:3" s="61" customFormat="1" x14ac:dyDescent="0.2">
      <c r="A712" s="50">
        <v>931900</v>
      </c>
      <c r="B712" s="11" t="s">
        <v>759</v>
      </c>
      <c r="C712" s="186">
        <v>64200</v>
      </c>
    </row>
    <row r="713" spans="1:3" s="72" customFormat="1" ht="19.5" x14ac:dyDescent="0.2">
      <c r="A713" s="13">
        <v>938000</v>
      </c>
      <c r="B713" s="19" t="s">
        <v>123</v>
      </c>
      <c r="C713" s="187">
        <f t="shared" ref="C713" si="164">C714+C715</f>
        <v>114400</v>
      </c>
    </row>
    <row r="714" spans="1:3" s="61" customFormat="1" x14ac:dyDescent="0.2">
      <c r="A714" s="210">
        <v>938100</v>
      </c>
      <c r="B714" s="10" t="s">
        <v>188</v>
      </c>
      <c r="C714" s="186">
        <f>40000+19000</f>
        <v>59000</v>
      </c>
    </row>
    <row r="715" spans="1:3" s="61" customFormat="1" x14ac:dyDescent="0.2">
      <c r="A715" s="210">
        <v>938200</v>
      </c>
      <c r="B715" s="211" t="s">
        <v>189</v>
      </c>
      <c r="C715" s="186">
        <v>55400</v>
      </c>
    </row>
    <row r="716" spans="1:3" s="61" customFormat="1" ht="37.5" x14ac:dyDescent="0.2">
      <c r="A716" s="15" t="s">
        <v>1</v>
      </c>
      <c r="B716" s="5" t="s">
        <v>752</v>
      </c>
      <c r="C716" s="185">
        <v>3000000</v>
      </c>
    </row>
    <row r="717" spans="1:3" s="204" customFormat="1" x14ac:dyDescent="0.2">
      <c r="A717" s="201"/>
      <c r="B717" s="202" t="s">
        <v>750</v>
      </c>
      <c r="C717" s="203">
        <f>+C693+C716+C700+C703+C708</f>
        <v>14941000</v>
      </c>
    </row>
    <row r="718" spans="1:3" s="61" customFormat="1" x14ac:dyDescent="0.2">
      <c r="A718" s="84"/>
      <c r="B718" s="213"/>
      <c r="C718" s="185"/>
    </row>
    <row r="719" spans="1:3" s="61" customFormat="1" x14ac:dyDescent="0.2">
      <c r="A719" s="84"/>
      <c r="B719" s="213"/>
      <c r="C719" s="185"/>
    </row>
    <row r="720" spans="1:3" s="61" customFormat="1" ht="19.5" x14ac:dyDescent="0.2">
      <c r="A720" s="73" t="s">
        <v>675</v>
      </c>
      <c r="B720" s="71"/>
      <c r="C720" s="185"/>
    </row>
    <row r="721" spans="1:3" s="61" customFormat="1" ht="19.5" x14ac:dyDescent="0.2">
      <c r="A721" s="73" t="s">
        <v>244</v>
      </c>
      <c r="B721" s="71"/>
      <c r="C721" s="185"/>
    </row>
    <row r="722" spans="1:3" s="61" customFormat="1" ht="19.5" x14ac:dyDescent="0.2">
      <c r="A722" s="73" t="s">
        <v>378</v>
      </c>
      <c r="B722" s="71"/>
      <c r="C722" s="185"/>
    </row>
    <row r="723" spans="1:3" s="61" customFormat="1" ht="19.5" x14ac:dyDescent="0.2">
      <c r="A723" s="73" t="s">
        <v>676</v>
      </c>
      <c r="B723" s="71"/>
      <c r="C723" s="185"/>
    </row>
    <row r="724" spans="1:3" s="61" customFormat="1" x14ac:dyDescent="0.2">
      <c r="A724" s="73"/>
      <c r="B724" s="64"/>
      <c r="C724" s="185"/>
    </row>
    <row r="725" spans="1:3" s="194" customFormat="1" ht="18.75" customHeight="1" x14ac:dyDescent="0.2">
      <c r="A725" s="15">
        <v>720000</v>
      </c>
      <c r="B725" s="5" t="s">
        <v>81</v>
      </c>
      <c r="C725" s="185">
        <f t="shared" ref="C725" si="165">+C726+C728</f>
        <v>5857100</v>
      </c>
    </row>
    <row r="726" spans="1:3" s="72" customFormat="1" ht="19.5" x14ac:dyDescent="0.2">
      <c r="A726" s="74">
        <v>722000</v>
      </c>
      <c r="B726" s="66" t="s">
        <v>755</v>
      </c>
      <c r="C726" s="187">
        <f t="shared" ref="C726" si="166">+C727</f>
        <v>5840300</v>
      </c>
    </row>
    <row r="727" spans="1:3" s="61" customFormat="1" x14ac:dyDescent="0.2">
      <c r="A727" s="73">
        <v>722500</v>
      </c>
      <c r="B727" s="11" t="s">
        <v>86</v>
      </c>
      <c r="C727" s="186">
        <f>3077200+179300+194300+626300+6100+93500+659800+1000+549500+201600+10000+7100+116000+86600+32000</f>
        <v>5840300</v>
      </c>
    </row>
    <row r="728" spans="1:3" s="72" customFormat="1" ht="19.5" x14ac:dyDescent="0.2">
      <c r="A728" s="74">
        <v>729000</v>
      </c>
      <c r="B728" s="14" t="s">
        <v>77</v>
      </c>
      <c r="C728" s="187">
        <f t="shared" ref="C728" si="167">C729</f>
        <v>16800</v>
      </c>
    </row>
    <row r="729" spans="1:3" s="61" customFormat="1" x14ac:dyDescent="0.2">
      <c r="A729" s="41">
        <v>729100</v>
      </c>
      <c r="B729" s="11" t="s">
        <v>77</v>
      </c>
      <c r="C729" s="186">
        <v>16800</v>
      </c>
    </row>
    <row r="730" spans="1:3" s="194" customFormat="1" x14ac:dyDescent="0.2">
      <c r="A730" s="15">
        <v>780000</v>
      </c>
      <c r="B730" s="5" t="s">
        <v>131</v>
      </c>
      <c r="C730" s="185">
        <f t="shared" ref="C730:C731" si="168">C731</f>
        <v>1060100</v>
      </c>
    </row>
    <row r="731" spans="1:3" s="72" customFormat="1" ht="19.5" x14ac:dyDescent="0.2">
      <c r="A731" s="74">
        <v>788000</v>
      </c>
      <c r="B731" s="66" t="s">
        <v>103</v>
      </c>
      <c r="C731" s="187">
        <f t="shared" si="168"/>
        <v>1060100</v>
      </c>
    </row>
    <row r="732" spans="1:3" s="61" customFormat="1" x14ac:dyDescent="0.2">
      <c r="A732" s="73">
        <v>788100</v>
      </c>
      <c r="B732" s="11" t="s">
        <v>103</v>
      </c>
      <c r="C732" s="186">
        <v>1060100</v>
      </c>
    </row>
    <row r="733" spans="1:3" s="194" customFormat="1" x14ac:dyDescent="0.2">
      <c r="A733" s="77">
        <v>930000</v>
      </c>
      <c r="B733" s="196" t="s">
        <v>760</v>
      </c>
      <c r="C733" s="185">
        <f t="shared" ref="C733:C734" si="169">+C734</f>
        <v>120300</v>
      </c>
    </row>
    <row r="734" spans="1:3" s="61" customFormat="1" ht="19.5" x14ac:dyDescent="0.2">
      <c r="A734" s="13">
        <v>931000</v>
      </c>
      <c r="B734" s="19" t="s">
        <v>759</v>
      </c>
      <c r="C734" s="187">
        <f t="shared" si="169"/>
        <v>120300</v>
      </c>
    </row>
    <row r="735" spans="1:3" s="61" customFormat="1" x14ac:dyDescent="0.2">
      <c r="A735" s="50">
        <v>931100</v>
      </c>
      <c r="B735" s="11" t="s">
        <v>185</v>
      </c>
      <c r="C735" s="186">
        <v>120300</v>
      </c>
    </row>
    <row r="736" spans="1:3" s="61" customFormat="1" ht="37.5" x14ac:dyDescent="0.2">
      <c r="A736" s="15" t="s">
        <v>1</v>
      </c>
      <c r="B736" s="5" t="s">
        <v>752</v>
      </c>
      <c r="C736" s="185">
        <v>2692400</v>
      </c>
    </row>
    <row r="737" spans="1:3" s="204" customFormat="1" x14ac:dyDescent="0.2">
      <c r="A737" s="201"/>
      <c r="B737" s="202" t="s">
        <v>750</v>
      </c>
      <c r="C737" s="203">
        <f t="shared" ref="C737" si="170">+C725+C733+C736+C730</f>
        <v>9729900</v>
      </c>
    </row>
    <row r="738" spans="1:3" s="61" customFormat="1" x14ac:dyDescent="0.2">
      <c r="A738" s="84"/>
      <c r="B738" s="213"/>
      <c r="C738" s="185"/>
    </row>
    <row r="739" spans="1:3" s="61" customFormat="1" x14ac:dyDescent="0.2">
      <c r="A739" s="84"/>
      <c r="B739" s="213"/>
      <c r="C739" s="185"/>
    </row>
    <row r="740" spans="1:3" s="61" customFormat="1" ht="19.5" x14ac:dyDescent="0.2">
      <c r="A740" s="73" t="s">
        <v>677</v>
      </c>
      <c r="B740" s="71"/>
      <c r="C740" s="185"/>
    </row>
    <row r="741" spans="1:3" s="61" customFormat="1" ht="19.5" x14ac:dyDescent="0.2">
      <c r="A741" s="73" t="s">
        <v>244</v>
      </c>
      <c r="B741" s="71"/>
      <c r="C741" s="185"/>
    </row>
    <row r="742" spans="1:3" s="61" customFormat="1" ht="19.5" x14ac:dyDescent="0.2">
      <c r="A742" s="73" t="s">
        <v>379</v>
      </c>
      <c r="B742" s="71"/>
      <c r="C742" s="185"/>
    </row>
    <row r="743" spans="1:3" s="61" customFormat="1" ht="19.5" x14ac:dyDescent="0.2">
      <c r="A743" s="73" t="s">
        <v>529</v>
      </c>
      <c r="B743" s="71"/>
      <c r="C743" s="185"/>
    </row>
    <row r="744" spans="1:3" s="61" customFormat="1" x14ac:dyDescent="0.2">
      <c r="A744" s="73"/>
      <c r="B744" s="64"/>
      <c r="C744" s="185"/>
    </row>
    <row r="745" spans="1:3" s="194" customFormat="1" ht="18.75" customHeight="1" x14ac:dyDescent="0.2">
      <c r="A745" s="15">
        <v>720000</v>
      </c>
      <c r="B745" s="5" t="s">
        <v>81</v>
      </c>
      <c r="C745" s="185">
        <f t="shared" ref="C745" si="171">+C746</f>
        <v>430000</v>
      </c>
    </row>
    <row r="746" spans="1:3" s="72" customFormat="1" ht="19.5" x14ac:dyDescent="0.2">
      <c r="A746" s="74">
        <v>722000</v>
      </c>
      <c r="B746" s="66" t="s">
        <v>755</v>
      </c>
      <c r="C746" s="187">
        <f t="shared" ref="C746" si="172">SUM(C747:C747)</f>
        <v>430000</v>
      </c>
    </row>
    <row r="747" spans="1:3" s="61" customFormat="1" x14ac:dyDescent="0.2">
      <c r="A747" s="73">
        <v>722500</v>
      </c>
      <c r="B747" s="11" t="s">
        <v>86</v>
      </c>
      <c r="C747" s="186">
        <f>350000+80000</f>
        <v>430000</v>
      </c>
    </row>
    <row r="748" spans="1:3" s="194" customFormat="1" x14ac:dyDescent="0.2">
      <c r="A748" s="15">
        <v>780000</v>
      </c>
      <c r="B748" s="5" t="s">
        <v>131</v>
      </c>
      <c r="C748" s="185">
        <f t="shared" ref="C748:C749" si="173">C749</f>
        <v>35200</v>
      </c>
    </row>
    <row r="749" spans="1:3" s="72" customFormat="1" ht="19.5" x14ac:dyDescent="0.2">
      <c r="A749" s="74">
        <v>788000</v>
      </c>
      <c r="B749" s="66" t="s">
        <v>103</v>
      </c>
      <c r="C749" s="187">
        <f t="shared" si="173"/>
        <v>35200</v>
      </c>
    </row>
    <row r="750" spans="1:3" s="61" customFormat="1" x14ac:dyDescent="0.2">
      <c r="A750" s="73">
        <v>788100</v>
      </c>
      <c r="B750" s="11" t="s">
        <v>103</v>
      </c>
      <c r="C750" s="186">
        <v>35200</v>
      </c>
    </row>
    <row r="751" spans="1:3" s="194" customFormat="1" ht="37.5" x14ac:dyDescent="0.2">
      <c r="A751" s="15" t="s">
        <v>1</v>
      </c>
      <c r="B751" s="5" t="s">
        <v>752</v>
      </c>
      <c r="C751" s="185">
        <v>180000</v>
      </c>
    </row>
    <row r="752" spans="1:3" s="204" customFormat="1" x14ac:dyDescent="0.2">
      <c r="A752" s="201"/>
      <c r="B752" s="202" t="s">
        <v>750</v>
      </c>
      <c r="C752" s="203">
        <f t="shared" ref="C752" si="174">+C745+C748+C751</f>
        <v>645200</v>
      </c>
    </row>
    <row r="753" spans="1:3" s="61" customFormat="1" x14ac:dyDescent="0.2">
      <c r="A753" s="84"/>
      <c r="B753" s="213"/>
      <c r="C753" s="185"/>
    </row>
    <row r="754" spans="1:3" s="61" customFormat="1" x14ac:dyDescent="0.2">
      <c r="A754" s="84"/>
      <c r="B754" s="213"/>
      <c r="C754" s="185"/>
    </row>
    <row r="755" spans="1:3" s="61" customFormat="1" ht="19.5" x14ac:dyDescent="0.2">
      <c r="A755" s="73" t="s">
        <v>678</v>
      </c>
      <c r="B755" s="71"/>
      <c r="C755" s="185"/>
    </row>
    <row r="756" spans="1:3" s="61" customFormat="1" ht="19.5" x14ac:dyDescent="0.2">
      <c r="A756" s="73" t="s">
        <v>244</v>
      </c>
      <c r="B756" s="71"/>
      <c r="C756" s="185"/>
    </row>
    <row r="757" spans="1:3" s="61" customFormat="1" ht="19.5" x14ac:dyDescent="0.2">
      <c r="A757" s="73" t="s">
        <v>426</v>
      </c>
      <c r="B757" s="71"/>
      <c r="C757" s="185"/>
    </row>
    <row r="758" spans="1:3" s="61" customFormat="1" ht="19.5" x14ac:dyDescent="0.2">
      <c r="A758" s="73" t="s">
        <v>529</v>
      </c>
      <c r="B758" s="71"/>
      <c r="C758" s="185"/>
    </row>
    <row r="759" spans="1:3" s="61" customFormat="1" x14ac:dyDescent="0.2">
      <c r="A759" s="73"/>
      <c r="B759" s="64"/>
      <c r="C759" s="185"/>
    </row>
    <row r="760" spans="1:3" s="194" customFormat="1" x14ac:dyDescent="0.2">
      <c r="A760" s="15">
        <v>720000</v>
      </c>
      <c r="B760" s="5" t="s">
        <v>81</v>
      </c>
      <c r="C760" s="185">
        <f t="shared" ref="C760" si="175">+C761</f>
        <v>36800</v>
      </c>
    </row>
    <row r="761" spans="1:3" s="72" customFormat="1" ht="19.5" x14ac:dyDescent="0.2">
      <c r="A761" s="74">
        <v>722000</v>
      </c>
      <c r="B761" s="66" t="s">
        <v>755</v>
      </c>
      <c r="C761" s="187">
        <f t="shared" ref="C761" si="176">SUM(C762:C762)</f>
        <v>36800</v>
      </c>
    </row>
    <row r="762" spans="1:3" s="61" customFormat="1" x14ac:dyDescent="0.2">
      <c r="A762" s="73">
        <v>722500</v>
      </c>
      <c r="B762" s="11" t="s">
        <v>86</v>
      </c>
      <c r="C762" s="186">
        <v>36800</v>
      </c>
    </row>
    <row r="763" spans="1:3" s="194" customFormat="1" ht="37.5" x14ac:dyDescent="0.2">
      <c r="A763" s="15" t="s">
        <v>1</v>
      </c>
      <c r="B763" s="5" t="s">
        <v>752</v>
      </c>
      <c r="C763" s="185">
        <v>31200</v>
      </c>
    </row>
    <row r="764" spans="1:3" s="204" customFormat="1" x14ac:dyDescent="0.2">
      <c r="A764" s="201"/>
      <c r="B764" s="202" t="s">
        <v>750</v>
      </c>
      <c r="C764" s="203">
        <f>+C760+C763</f>
        <v>68000</v>
      </c>
    </row>
    <row r="765" spans="1:3" s="194" customFormat="1" x14ac:dyDescent="0.2">
      <c r="A765" s="184"/>
      <c r="B765" s="213"/>
      <c r="C765" s="185"/>
    </row>
    <row r="766" spans="1:3" s="194" customFormat="1" x14ac:dyDescent="0.2">
      <c r="A766" s="184"/>
      <c r="B766" s="213"/>
      <c r="C766" s="185"/>
    </row>
    <row r="767" spans="1:3" s="194" customFormat="1" ht="19.5" x14ac:dyDescent="0.2">
      <c r="A767" s="73" t="s">
        <v>703</v>
      </c>
      <c r="B767" s="71"/>
      <c r="C767" s="185"/>
    </row>
    <row r="768" spans="1:3" s="194" customFormat="1" ht="19.5" x14ac:dyDescent="0.2">
      <c r="A768" s="73" t="s">
        <v>249</v>
      </c>
      <c r="B768" s="71"/>
      <c r="C768" s="185"/>
    </row>
    <row r="769" spans="1:3" s="194" customFormat="1" ht="19.5" x14ac:dyDescent="0.2">
      <c r="A769" s="73" t="s">
        <v>379</v>
      </c>
      <c r="B769" s="71"/>
      <c r="C769" s="185"/>
    </row>
    <row r="770" spans="1:3" s="194" customFormat="1" ht="19.5" x14ac:dyDescent="0.2">
      <c r="A770" s="73" t="s">
        <v>529</v>
      </c>
      <c r="B770" s="71"/>
      <c r="C770" s="185"/>
    </row>
    <row r="771" spans="1:3" s="194" customFormat="1" x14ac:dyDescent="0.2">
      <c r="A771" s="73"/>
      <c r="B771" s="64"/>
      <c r="C771" s="185"/>
    </row>
    <row r="772" spans="1:3" s="194" customFormat="1" ht="37.5" x14ac:dyDescent="0.2">
      <c r="A772" s="15" t="s">
        <v>1</v>
      </c>
      <c r="B772" s="5" t="s">
        <v>752</v>
      </c>
      <c r="C772" s="185">
        <v>1026000</v>
      </c>
    </row>
    <row r="773" spans="1:3" s="61" customFormat="1" x14ac:dyDescent="0.2">
      <c r="A773" s="201"/>
      <c r="B773" s="202" t="s">
        <v>750</v>
      </c>
      <c r="C773" s="203">
        <f t="shared" ref="C773" si="177">C772</f>
        <v>1026000</v>
      </c>
    </row>
    <row r="774" spans="1:3" s="61" customFormat="1" x14ac:dyDescent="0.2">
      <c r="A774" s="184"/>
      <c r="B774" s="213"/>
      <c r="C774" s="185"/>
    </row>
    <row r="775" spans="1:3" s="61" customFormat="1" x14ac:dyDescent="0.2">
      <c r="A775" s="184"/>
      <c r="B775" s="213"/>
      <c r="C775" s="185"/>
    </row>
    <row r="776" spans="1:3" s="61" customFormat="1" ht="19.5" x14ac:dyDescent="0.2">
      <c r="A776" s="73" t="s">
        <v>728</v>
      </c>
      <c r="B776" s="71"/>
      <c r="C776" s="185"/>
    </row>
    <row r="777" spans="1:3" s="61" customFormat="1" ht="19.5" x14ac:dyDescent="0.2">
      <c r="A777" s="73" t="s">
        <v>255</v>
      </c>
      <c r="B777" s="71"/>
      <c r="C777" s="185"/>
    </row>
    <row r="778" spans="1:3" s="61" customFormat="1" ht="19.5" x14ac:dyDescent="0.2">
      <c r="A778" s="73" t="s">
        <v>396</v>
      </c>
      <c r="B778" s="71"/>
      <c r="C778" s="185"/>
    </row>
    <row r="779" spans="1:3" s="61" customFormat="1" ht="19.5" x14ac:dyDescent="0.2">
      <c r="A779" s="73" t="s">
        <v>529</v>
      </c>
      <c r="B779" s="71"/>
      <c r="C779" s="185"/>
    </row>
    <row r="780" spans="1:3" s="61" customFormat="1" x14ac:dyDescent="0.2">
      <c r="A780" s="73"/>
      <c r="B780" s="64"/>
      <c r="C780" s="185"/>
    </row>
    <row r="781" spans="1:3" s="61" customFormat="1" ht="37.5" x14ac:dyDescent="0.2">
      <c r="A781" s="15" t="s">
        <v>1</v>
      </c>
      <c r="B781" s="5" t="s">
        <v>752</v>
      </c>
      <c r="C781" s="185">
        <v>33000</v>
      </c>
    </row>
    <row r="782" spans="1:3" s="61" customFormat="1" x14ac:dyDescent="0.2">
      <c r="A782" s="201"/>
      <c r="B782" s="202" t="s">
        <v>750</v>
      </c>
      <c r="C782" s="203">
        <f t="shared" ref="C782" si="178">C781</f>
        <v>33000</v>
      </c>
    </row>
    <row r="783" spans="1:3" s="61" customFormat="1" x14ac:dyDescent="0.2">
      <c r="A783" s="184"/>
      <c r="B783" s="213"/>
      <c r="C783" s="185"/>
    </row>
  </sheetData>
  <mergeCells count="1">
    <mergeCell ref="A6:B6"/>
  </mergeCells>
  <printOptions horizontalCentered="1" gridLines="1"/>
  <pageMargins left="0" right="0" top="0.39370078740157483" bottom="0" header="0" footer="0"/>
  <pageSetup paperSize="9" scale="59" firstPageNumber="146" orientation="portrait" useFirstPageNumber="1" r:id="rId1"/>
  <headerFooter>
    <oddFooter>&amp;C&amp;P</oddFooter>
  </headerFooter>
  <rowBreaks count="16" manualBreakCount="16">
    <brk id="32" max="16383" man="1"/>
    <brk id="79" max="16383" man="1"/>
    <brk id="137" max="16383" man="1"/>
    <brk id="183" max="16383" man="1"/>
    <brk id="208" max="16383" man="1"/>
    <brk id="240" max="16383" man="1"/>
    <brk id="267" max="16383" man="1"/>
    <brk id="313" max="2" man="1"/>
    <brk id="364" max="2" man="1"/>
    <brk id="412" max="2" man="1"/>
    <brk id="472" max="16383" man="1"/>
    <brk id="520" max="2" man="1"/>
    <brk id="580" max="2" man="1"/>
    <brk id="639" max="2" man="1"/>
    <brk id="686" max="16383" man="1"/>
    <brk id="73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2022-10-28T07:24:45Z</cp:lastPrinted>
  <dcterms:created xsi:type="dcterms:W3CDTF">2018-04-16T06:34:24Z</dcterms:created>
  <dcterms:modified xsi:type="dcterms:W3CDTF">2022-11-03T07:19:49Z</dcterms:modified>
</cp:coreProperties>
</file>